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3"/>
  </bookViews>
  <sheets>
    <sheet name="№ 1-закупки" sheetId="1" r:id="rId1"/>
    <sheet name="№ 2-закупки (2)" sheetId="4" r:id="rId2"/>
    <sheet name="№ 1а-закупки" sheetId="3" r:id="rId3"/>
    <sheet name="СМП, СОНКО" sheetId="5" r:id="rId4"/>
  </sheets>
  <definedNames>
    <definedName name="_xlnm.Print_Area" localSheetId="0">'№ 1-закупки'!$A$1:$K$121</definedName>
    <definedName name="_xlnm.Print_Area" localSheetId="1">'№ 2-закупки (2)'!$A$1:$J$70</definedName>
    <definedName name="_xlnm.Print_Area" localSheetId="3">'СМП, СОНКО'!$A$1:$F$12</definedName>
  </definedNames>
  <calcPr calcId="125725" refMode="R1C1"/>
</workbook>
</file>

<file path=xl/calcChain.xml><?xml version="1.0" encoding="utf-8"?>
<calcChain xmlns="http://schemas.openxmlformats.org/spreadsheetml/2006/main">
  <c r="B9" i="4"/>
  <c r="C82" i="1"/>
  <c r="C111"/>
  <c r="C6" i="5"/>
  <c r="I37" i="3"/>
  <c r="I24"/>
  <c r="I23"/>
  <c r="I19"/>
  <c r="I62" i="4" l="1"/>
  <c r="J62"/>
  <c r="J49"/>
  <c r="H26" l="1"/>
  <c r="F49"/>
  <c r="G49"/>
  <c r="E49"/>
  <c r="E44"/>
  <c r="H21"/>
  <c r="I21" s="1"/>
  <c r="H20"/>
  <c r="I20" s="1"/>
  <c r="H19"/>
  <c r="I19" s="1"/>
  <c r="H18"/>
  <c r="I18" s="1"/>
  <c r="H17"/>
  <c r="I17" s="1"/>
  <c r="F44"/>
  <c r="H47"/>
  <c r="H49" s="1"/>
  <c r="I47" l="1"/>
  <c r="I49"/>
  <c r="F6" i="5"/>
  <c r="C49" i="3"/>
  <c r="C48"/>
  <c r="C47"/>
  <c r="C46"/>
  <c r="C45"/>
  <c r="C44"/>
  <c r="C43"/>
  <c r="C42"/>
  <c r="C39"/>
  <c r="C41"/>
  <c r="C37"/>
  <c r="C40"/>
  <c r="C38"/>
  <c r="C35"/>
  <c r="C34"/>
  <c r="C33"/>
  <c r="C31"/>
  <c r="C30"/>
  <c r="C29"/>
  <c r="C28"/>
  <c r="C27"/>
  <c r="C26"/>
  <c r="C25"/>
  <c r="C24"/>
  <c r="C23"/>
  <c r="C22"/>
  <c r="C21"/>
  <c r="C20"/>
  <c r="C19"/>
  <c r="E61" i="4"/>
  <c r="E62" s="1"/>
  <c r="C114" i="1"/>
  <c r="C110"/>
  <c r="C112"/>
  <c r="C113"/>
  <c r="C109"/>
  <c r="C104"/>
  <c r="C103"/>
  <c r="C102"/>
  <c r="C98"/>
  <c r="C99"/>
  <c r="C100"/>
  <c r="C97"/>
  <c r="C89"/>
  <c r="C94"/>
  <c r="C93"/>
  <c r="C92"/>
  <c r="C91"/>
  <c r="C90"/>
  <c r="C88"/>
  <c r="C87"/>
  <c r="C86"/>
  <c r="C85"/>
  <c r="C84"/>
  <c r="C83"/>
  <c r="C81"/>
  <c r="C78"/>
  <c r="C77"/>
  <c r="C76"/>
  <c r="C75"/>
  <c r="C74"/>
  <c r="C73"/>
  <c r="C72"/>
  <c r="C71"/>
  <c r="C70"/>
  <c r="C69"/>
  <c r="C67"/>
  <c r="C63"/>
  <c r="C62"/>
  <c r="C59"/>
  <c r="C56"/>
  <c r="C55"/>
  <c r="C54"/>
  <c r="C57"/>
  <c r="C58"/>
  <c r="C60"/>
  <c r="C61"/>
  <c r="C64"/>
  <c r="C53"/>
  <c r="C51"/>
  <c r="C49"/>
  <c r="C46"/>
  <c r="C47"/>
  <c r="C48"/>
  <c r="C45"/>
  <c r="C44"/>
  <c r="C43"/>
  <c r="C42"/>
  <c r="C41"/>
  <c r="C40"/>
  <c r="C39"/>
  <c r="C38"/>
  <c r="C37"/>
  <c r="C36"/>
  <c r="C35"/>
  <c r="C34"/>
  <c r="C32"/>
  <c r="C28"/>
  <c r="C31"/>
  <c r="C30"/>
  <c r="C29"/>
  <c r="C23"/>
  <c r="C24"/>
  <c r="C25"/>
  <c r="C26"/>
  <c r="C27"/>
  <c r="C22"/>
  <c r="C20"/>
  <c r="C80"/>
  <c r="C107" s="1"/>
  <c r="C108" s="1"/>
  <c r="J44" i="4" l="1"/>
  <c r="H32" l="1"/>
  <c r="I32" s="1"/>
  <c r="J61"/>
  <c r="I61"/>
  <c r="H61"/>
  <c r="H62" s="1"/>
  <c r="G61"/>
  <c r="G62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1"/>
  <c r="I31" s="1"/>
  <c r="H30"/>
  <c r="I30" s="1"/>
  <c r="H29"/>
  <c r="I29" s="1"/>
  <c r="A29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H28"/>
  <c r="I28" s="1"/>
  <c r="H27"/>
  <c r="I27" s="1"/>
  <c r="I26"/>
  <c r="H25"/>
  <c r="I25" s="1"/>
  <c r="H24"/>
  <c r="H23"/>
  <c r="I23" s="1"/>
  <c r="H22"/>
  <c r="I22" l="1"/>
  <c r="H44"/>
  <c r="I44" s="1"/>
  <c r="I24"/>
</calcChain>
</file>

<file path=xl/sharedStrings.xml><?xml version="1.0" encoding="utf-8"?>
<sst xmlns="http://schemas.openxmlformats.org/spreadsheetml/2006/main" count="503" uniqueCount="250">
  <si>
    <t>№ 1-закупки</t>
  </si>
  <si>
    <t>ФОРМА</t>
  </si>
  <si>
    <t>Сведения</t>
  </si>
  <si>
    <t xml:space="preserve">об определении поставщиков (подрядчиков, исполнителей) </t>
  </si>
  <si>
    <t xml:space="preserve">для обеспечения нужд Чувашской Республики </t>
  </si>
  <si>
    <t xml:space="preserve">Наименование </t>
  </si>
  <si>
    <t>государственного органа Чувашской Республики, органа управления ТФОМС Чувашской Республики, представляющего отчет</t>
  </si>
  <si>
    <t>Отчетный период</t>
  </si>
  <si>
    <t>(тыс. рублей)</t>
  </si>
  <si>
    <t>Наименование показателей</t>
  </si>
  <si>
    <t>Код строки</t>
  </si>
  <si>
    <t xml:space="preserve">Закупки </t>
  </si>
  <si>
    <t>всего</t>
  </si>
  <si>
    <t>В том числе из графы 3</t>
  </si>
  <si>
    <t>конкурсы</t>
  </si>
  <si>
    <t>электронный аукцион</t>
  </si>
  <si>
    <t>запрос котировок</t>
  </si>
  <si>
    <t>запрос предложений</t>
  </si>
  <si>
    <t>закупки у единственного поставщика (подрядчика, исполнителя)</t>
  </si>
  <si>
    <t>открытые</t>
  </si>
  <si>
    <t>с ограниченным участием</t>
  </si>
  <si>
    <t>двухэтапные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</si>
  <si>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</si>
  <si>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</si>
  <si>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 xml:space="preserve">I. Количественные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</si>
  <si>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</t>
  </si>
  <si>
    <t>1. Всего проведено способов определения поставщиков (подрядчиков, исполнителей) (лотов) и закупок у единственного поставщика (подрядчика, исполнителя)</t>
  </si>
  <si>
    <t>Количество закрытых конкурсов, закрытых аукционов, извещения о проведении которых размещаются в единой информационной системе</t>
  </si>
  <si>
    <t>х</t>
  </si>
  <si>
    <t>Из строки 101 - количество несостоявшихся способов определения поставщиков (подрядчиков, исполнителей) (лотов)</t>
  </si>
  <si>
    <t>Из строки 103 - 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</si>
  <si>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Из строки 104 -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</si>
  <si>
    <t>Из строки 101 - проведено совместных конкурсов, аукционов (лотов)</t>
  </si>
  <si>
    <t>Из строки 107 - количество несостоявшихся совместных конкурсов, аукционов (лотов)</t>
  </si>
  <si>
    <t>Из строки 107 - количество совместных конкурсов, аукционов (лотов), которые не привели к заключению контракта</t>
  </si>
  <si>
    <t>2. Количество заключенных контрактов и договоров</t>
  </si>
  <si>
    <t>Из строки 110 -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</si>
  <si>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110 - количество контрактов, заключенных по результатам проведения совместных конкурсов, аукционов</t>
  </si>
  <si>
    <t>Из строки 110 - количество контрактов, заключенных по результатам несостоявшихся совместных конкурсов, аукционов</t>
  </si>
  <si>
    <t>Из строки 110 - количество заключенных контрактов и договоров с отечественными участниками</t>
  </si>
  <si>
    <t xml:space="preserve">с организациями инвалидов   </t>
  </si>
  <si>
    <t>3. Внесено изменений в контракты и договоры</t>
  </si>
  <si>
    <t>4. Расторгнуто контрактов и договоров</t>
  </si>
  <si>
    <t>в том числе:</t>
  </si>
  <si>
    <t>по соглашению сторон</t>
  </si>
  <si>
    <t>в случае одностороннего отказа заказчика от исполнения контракта</t>
  </si>
  <si>
    <t>в случае одностороннего отказа поставщика (подрядчика, исполнителя) от исполнения контракта</t>
  </si>
  <si>
    <t>по решению суда</t>
  </si>
  <si>
    <t xml:space="preserve">5. Количество осуществленных способов определения поставщиков (подрядчиков, исполнителей), признанных недействительными </t>
  </si>
  <si>
    <t>II. Количественные характеристики участников закупки товаров, работ, услуг для обеспечения государственных и муниципальных нужд</t>
  </si>
  <si>
    <t>1. Общее количество поданных заявок</t>
  </si>
  <si>
    <t>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</si>
  <si>
    <t>Из строки 201 - количество заявок, поданных для участия в способах определения поставщиков (подрядчиков, исполнителей), признанных несостоявшимися</t>
  </si>
  <si>
    <t xml:space="preserve">Из строки 201 - количество заявок, поданных для участия в совместных конкурсах, аукционах </t>
  </si>
  <si>
    <t>Из строки 204 - количество заявок, поданных для участия в совместных конкурсах, аукционах признанных несостоявшимися</t>
  </si>
  <si>
    <t xml:space="preserve">Из строки 201 - заявок отечественных участников торгов </t>
  </si>
  <si>
    <t>заявок организаций инвалидов</t>
  </si>
  <si>
    <t>2. Из строки 201 - не допущено заявок к участию в определении поставщиков (подрядчиков, исполнителей)</t>
  </si>
  <si>
    <t>210</t>
  </si>
  <si>
    <t>- участником не представлено обеспечение заявки</t>
  </si>
  <si>
    <t>- заявка не отвечала требованиям, предусмотренным документацией о закупке</t>
  </si>
  <si>
    <t>212</t>
  </si>
  <si>
    <t>3. Из строки 201 - отозвано заявок участниками закупок</t>
  </si>
  <si>
    <t>4. Количество обжалований по осуществлению закупок</t>
  </si>
  <si>
    <t xml:space="preserve">III. Стоимостные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</si>
  <si>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исполнителя), тысяча рублей</t>
  </si>
  <si>
    <t>1. Суммарная начальная цена контрактов (лотов) и договоров</t>
  </si>
  <si>
    <t>Суммарная начальная цена закрытых конкурсов, закрытых аукционов, извещения о проведении которых размещаются единой информационной системе</t>
  </si>
  <si>
    <t>Из строки 301 - суммарная начальная цена контрактов несостоявшихся конкурсов, аукционов (лотов), запросов котировок, запросов предложений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</si>
  <si>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</t>
  </si>
  <si>
    <t>Из строки 304 - суммарная начальная цена контрактов торгов (лотов), которые не привели к заключению контрактов из-за отказа от заключения контрактов</t>
  </si>
  <si>
    <t>Из строки 301 - суммарная начальная цена контрактов (лотов), выставленных на совместные конкурсы, аукционы (лоты)</t>
  </si>
  <si>
    <t>Из строки 307 - суммарная начальная цена контрактов несостоявшихся совместных конкурсов, аукционов (лотов)</t>
  </si>
  <si>
    <t>2. Общая стоимость заключенных контрактов и договоров</t>
  </si>
  <si>
    <t>Из строки 309 - общая стоимость контрактов, заключенных по результатам несостоявшихся конкурсов, аукционов (лотов), запросов котировок, запросов предложений</t>
  </si>
  <si>
    <t>Из строки 309 - стоимость контрактов, заключенных по результатам проведения совместных конкурсов, аукционов</t>
  </si>
  <si>
    <t>Из строки 311 - стоимость контрактов, заключенных по результатам несостоявшихся совместных конкурсов, аукционов</t>
  </si>
  <si>
    <t>Из строки 309 - стоимость контрактов, заключенных с отечественными участниками торгов</t>
  </si>
  <si>
    <t>с организациями инвалидов</t>
  </si>
  <si>
    <t>3. Сумма изменения стоимости заключенных контрактов, договоров</t>
  </si>
  <si>
    <t>4. Общая стоимость расторгнутых контрактов и договоров</t>
  </si>
  <si>
    <t>IV. Количественные и стоимостные характеристики способов определения поставщиков (подрядчиков, исполнителей) среди субъектов малого предпринимательства, социально ориентированных некоммерческих организаций</t>
  </si>
  <si>
    <t>4.1. Количественные характеристики способов определения поставщиков (подрядчиков, исполнителей) для субъектов малого предпринимательства, социально ориентированных некоммерческих организаций</t>
  </si>
  <si>
    <t>1. Всего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</t>
  </si>
  <si>
    <t>Из строки 4.101 -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признанных несостоявшимися</t>
  </si>
  <si>
    <t xml:space="preserve">2. Количество заключенных контрактов с субъектами малого предпринимательства, социально ориентированными некоммерческими организациями </t>
  </si>
  <si>
    <t>Из строки 4.102 - количество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</si>
  <si>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4.2. Количественные характеристики участников закупки товаров, работ, услуг для субъектов малого предпринимательства, социально ориентированных некоммерческих организаций</t>
  </si>
  <si>
    <t>1. Общее количество заявок, поданных на конкурентные способы определения поставщиков (подрядчиков, исполнителей) (лотов), проведенные для субъектов малого предпринимательства, социально ориентированных некоммерческих организаций</t>
  </si>
  <si>
    <t xml:space="preserve">2. Из строки 4.201 - не допущено заявок к участию в определении поставщиков (подрядчиков, исполнителей) </t>
  </si>
  <si>
    <t>из них заявок участников, не являющихся субъектами малого предпринимательства, социально ориентированными некоммерческими организациями</t>
  </si>
  <si>
    <t xml:space="preserve">4.3. Стоимостная характеристика способов определения поставщиков (подрядчиков, исполнителей) для субъектов малого предпринимательства, </t>
  </si>
  <si>
    <t>социально ориентированных некоммерческих организаций, тысяча рублей</t>
  </si>
  <si>
    <t>1. Совокупный годовой объем закупок</t>
  </si>
  <si>
    <t>2. Совокупный годовой объем закупок, рассчитанный с учетом части 1.1 статьи 30 Федерального закона от 05.04.2013 № 44-ФЗ</t>
  </si>
  <si>
    <t>3. 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</si>
  <si>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4.303 -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организаций, признанным несостоявшимися</t>
  </si>
  <si>
    <t xml:space="preserve">4. Стоимость заключенных контрактов с субъектами малого предпринимательства, социально ориентированными некоммерческими организациями </t>
  </si>
  <si>
    <t>с социально ориентированными некоммерческими организациями</t>
  </si>
  <si>
    <t>5. Стоимость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</si>
  <si>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6. 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</si>
  <si>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подпись</t>
  </si>
  <si>
    <t>№ 2-закупки</t>
  </si>
  <si>
    <t xml:space="preserve">Сведения </t>
  </si>
  <si>
    <t>об эффективности проведенных конкурентных процедур закупок</t>
  </si>
  <si>
    <t>и количестве поданных заявок для участия в них</t>
  </si>
  <si>
    <t>Наименование</t>
  </si>
  <si>
    <t>№ п/п</t>
  </si>
  <si>
    <t>Предмет закупки</t>
  </si>
  <si>
    <t>Дата закупки</t>
  </si>
  <si>
    <t>Способ закупки</t>
  </si>
  <si>
    <t>Начальная (максимальная) цена контракта, тыс. руб.</t>
  </si>
  <si>
    <t>Стоимость заключенного контракта, тыс. руб.</t>
  </si>
  <si>
    <t>Затраты заказчика на организацию и проведение закупки, тыс. руб.</t>
  </si>
  <si>
    <t>Бюджетная эффективность</t>
  </si>
  <si>
    <t>Количество заявок, поданных участниками закупки, шт.</t>
  </si>
  <si>
    <t xml:space="preserve">абсолютная, тыс. руб. </t>
  </si>
  <si>
    <t>относительная,</t>
  </si>
  <si>
    <t xml:space="preserve">% </t>
  </si>
  <si>
    <t>1. Сведения об осуществленных закупках товаров, работ, услуг для обеспечения нужд Чувашской Республики</t>
  </si>
  <si>
    <t>(за исключением сведений о проведенных совместных торгах)</t>
  </si>
  <si>
    <t>Итого по разделу 1</t>
  </si>
  <si>
    <t>2. Сведения об осуществленных закупках товаров, работ, услуг для обеспечения нужд Чувашской Республики</t>
  </si>
  <si>
    <t>путем проведения совместных торгов</t>
  </si>
  <si>
    <t>Итого по разделу 2</t>
  </si>
  <si>
    <t>3. Сведения об осуществленных закупках товаров, работ, услуг для обеспечения нужд Чувашской Республики,</t>
  </si>
  <si>
    <t>которые не привели к заключению контракта</t>
  </si>
  <si>
    <t>Итого по разделу 3</t>
  </si>
  <si>
    <t>ВСЕГО</t>
  </si>
  <si>
    <t>№ 1а-закупки</t>
  </si>
  <si>
    <t>Сведения о закупочной деятельности</t>
  </si>
  <si>
    <t>Количество бюджетных учреждений, находящихся в ведении и осуществляющих закупки в соответствии с Федеральным законом № 223-ФЗ всего, шт.</t>
  </si>
  <si>
    <t>Сведения об уполномоченном органе (при наличии), которому переданы функции по организации и проведению закупок</t>
  </si>
  <si>
    <t>Закупки</t>
  </si>
  <si>
    <t>Конкурсы</t>
  </si>
  <si>
    <t>Аукционы</t>
  </si>
  <si>
    <t>Запрос котировок</t>
  </si>
  <si>
    <t>Закупки у единственного поставщика (подрядчика, исполнителя)</t>
  </si>
  <si>
    <t>Иные способы</t>
  </si>
  <si>
    <t xml:space="preserve">открытые </t>
  </si>
  <si>
    <t>в электронной форме</t>
  </si>
  <si>
    <t>I. Количественная характеристика торгов и других способов закупки</t>
  </si>
  <si>
    <t>1. Всего проведено торгов, запросов котировок, иных способов закупки (лотов) и закупок у единственного поставщика (подрядчика, исполнителя)</t>
  </si>
  <si>
    <t>Из строки 101 - количество несостоявшихся способов определения поставщиков (подрядчиков, исполнителей) (лотов), которые не привели к заключению договоров</t>
  </si>
  <si>
    <t>Из строки 102 - количество несостоявшихся способов определения поставщиков (подрядчиков, исполнителей) (лотов), которые не привели к заключению договоров из-за отказа в допуске к участию всех участников закупки</t>
  </si>
  <si>
    <t>Из строки 102 - количество способов определения поставщиков (подрядчиков, исполнителей), которые не привели к заключению договоров из-за отказа от заключения договоров</t>
  </si>
  <si>
    <t>2. Количество заключенных договоров</t>
  </si>
  <si>
    <t>Из строки 110 - количество заключенных договоров с отечественными участниками</t>
  </si>
  <si>
    <t>3. Внесено изменений в договоры</t>
  </si>
  <si>
    <t>4. Расторгнуто договоров</t>
  </si>
  <si>
    <t>в случае одностороннего отказа заказчика от исполнения договора</t>
  </si>
  <si>
    <t>в случае одностороннего отказа поставщика (подрядчика, исполнителя) от исполнения договора</t>
  </si>
  <si>
    <t>II. Количественная характеристика участников торгов и других способов закупки товаров, работ, услуг</t>
  </si>
  <si>
    <t>Из строки 201 - не допущено заявок к участию в торгах, запросах котировок, иных способах закупки (лотах)</t>
  </si>
  <si>
    <t>2. Количество обжалований по закупке товаров, работ, услуг</t>
  </si>
  <si>
    <t>III. Стоимостная характеристика торгов и других способов закупки товаров, работ, услуг, тысяча рублей</t>
  </si>
  <si>
    <t>1. Суммарная начальная цена договоров (лотов), выставленных на торги, запрос котировок, иные способы закупки, и сумма договоров, заключенных с единственным поставщиком (подрядчиком, исполнителем)</t>
  </si>
  <si>
    <t>Из строки 301 - суммарная начальная цена договоров (лотов), выставленных на торги, запрос котировок, иные способы закупки, которые не привели к заключению договоров</t>
  </si>
  <si>
    <t>Из строки 302 - суммарная начальная цена договоров (лотов), выставленных на торги, запрос котировок, иные способы закупки, которые не привели к заключению договоров из-за отказа в допуске к участию всех участников закупки</t>
  </si>
  <si>
    <t>Из строки 302 - суммарная начальная цена договоров (лотов), выставленных на торги, запрос котировок, иные способы закупки, которые не привели к заключению договоров из-за отказа от заключения договоров</t>
  </si>
  <si>
    <t>2. Общая стоимость заключенных договоров</t>
  </si>
  <si>
    <t>Из строки 305 – стоимость договоров, заключенных с отечественными участниками</t>
  </si>
  <si>
    <t>3. Сумма изменения стоимости заключенных договоров</t>
  </si>
  <si>
    <t>4. Общая стоимость расторгнутых договоров</t>
  </si>
  <si>
    <t>Из строки 103 - количество несостоявшихся способов определения поставщиков (подрядчиков, исполнителей) (лотов), если подана только 1 заявка</t>
  </si>
  <si>
    <t>Из строки 103 - количество несостоявшихся способов определения поставщиков (подрядчиков, исполнителей) (лотов), если только 1 заявка признана соответствующей</t>
  </si>
  <si>
    <t>103.1</t>
  </si>
  <si>
    <t>103.2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</si>
  <si>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не подано не одной заявки</t>
  </si>
  <si>
    <t>104.1</t>
  </si>
  <si>
    <t>Всего завершено способов определения поставщиков (подрядчиков, исполнителей) (лотов) и закупок у единственного поставщика (подрядчика, исполнителя)</t>
  </si>
  <si>
    <t>Всего отменено способов определения поставщиков (подрядчиков, исполнителей) (лотов) и закупок у единственного поставщика (подрядчика, исполнителя)</t>
  </si>
  <si>
    <t>101.1</t>
  </si>
  <si>
    <t>101.2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</si>
  <si>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</si>
  <si>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подана только 1 заявка</t>
  </si>
  <si>
    <t>111.1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</si>
  <si>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подана только 1 заявка признана соответсвующей</t>
  </si>
  <si>
    <t>111.2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</si>
  <si>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</t>
  </si>
  <si>
    <t>303.1</t>
  </si>
  <si>
    <t>303.2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</si>
  <si>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 признана соответствующей</t>
  </si>
  <si>
    <t>304.1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</si>
  <si>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не подано не одной заявки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</si>
  <si>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</si>
  <si>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Суммарная начальная цена завершенных заупочных процедур</t>
  </si>
  <si>
    <t>Суммарная начальная цена контрактов (лотов) и договоров отмененных закупочных процедур</t>
  </si>
  <si>
    <t>301.1</t>
  </si>
  <si>
    <t>301.2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</si>
  <si>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подана 1 заявка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</si>
  <si>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только 1 заявка признана соответсвующей</t>
  </si>
  <si>
    <t>310.1</t>
  </si>
  <si>
    <t>310.2</t>
  </si>
  <si>
    <t>4.309</t>
  </si>
  <si>
    <t>4.308</t>
  </si>
  <si>
    <t>4.307</t>
  </si>
  <si>
    <t>4.306</t>
  </si>
  <si>
    <t>4.305</t>
  </si>
  <si>
    <t>4.304</t>
  </si>
  <si>
    <t>4.303</t>
  </si>
  <si>
    <t>4.302</t>
  </si>
  <si>
    <t>4.301</t>
  </si>
  <si>
    <t>4.203</t>
  </si>
  <si>
    <t>4.202</t>
  </si>
  <si>
    <t>4.201</t>
  </si>
  <si>
    <t>4.103</t>
  </si>
  <si>
    <t>4.104</t>
  </si>
  <si>
    <t>4.102</t>
  </si>
  <si>
    <t>4.101</t>
  </si>
  <si>
    <t>в том числе:
по соглашению сторон</t>
  </si>
  <si>
    <t>из них:
с учреждениями УИС</t>
  </si>
  <si>
    <t>из них: 
заявок учреждений УИС</t>
  </si>
  <si>
    <t xml:space="preserve">Из строки 209 - по причинам:
- участник не отвечал требованиям, установленным Законом </t>
  </si>
  <si>
    <t>из них заключенных
с субъектами малого предпринимательства</t>
  </si>
  <si>
    <t>Ядринский район</t>
  </si>
  <si>
    <t>________________________</t>
  </si>
  <si>
    <t xml:space="preserve">Контактный тел.: 8(83547)22384 </t>
  </si>
  <si>
    <t>E-mail: yadrin_econ1@cap.ru</t>
  </si>
  <si>
    <t xml:space="preserve">Ядринский район </t>
  </si>
  <si>
    <t xml:space="preserve">Всего </t>
  </si>
  <si>
    <t xml:space="preserve">Доля закупок, которые заказчик осуществил у субъектов малого предпринимательства и социально ориентированных некоммерческих организаций в отчетном году, в совокупном годовом объеме закупок, за исключением объема закупок, сведения о которых составляют государственную тайну (процентов) и за вычетом закупок, предусмотренных частью 1.1 статьи 30 Закона о контарктной системе (процентов)
</t>
  </si>
  <si>
    <t xml:space="preserve">Объем привлечения в отчетном году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контрактов, заключенных по результатам определений поставщиков (подрядчиков, исполнителей), в извещениях об осуществлении которых было установлено требование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 (соисполнителей) из числа субъектов малого предпринимательства и социально ориентированных некоммерческих организаций (тыс. рублей)
</t>
  </si>
  <si>
    <t xml:space="preserve">Объем закупок в отчетном году, осуществленных по результатам состоявшихся процедур определения поставщика (подрядчика, исполнителя), в извещении об осуществлении которых было установлено ограничение в отношении участников закупок, которыми могли быть только субъекты малого предпринимательства и социально ориентированные некоммерческие организации (тыс. рублей)
</t>
  </si>
  <si>
    <t xml:space="preserve">Совокупный годовой объем закупок, рассчитанный за вычетом закупок, предусмотренных частью 1.1 статьи 30 Закона о контарктной системе
</t>
  </si>
  <si>
    <t>Главный распорядитель бюджетных средств</t>
  </si>
  <si>
    <t xml:space="preserve">  № п/п</t>
  </si>
  <si>
    <t>по данным заказчиков</t>
  </si>
  <si>
    <t xml:space="preserve">Приложение </t>
  </si>
  <si>
    <t>Ядринская районная администрация Чувашской Республики</t>
  </si>
  <si>
    <t>Заведующий сектором закупок отдела экономики и промышленности</t>
  </si>
  <si>
    <t>Волкова Анастасия Марковна</t>
  </si>
  <si>
    <t>Дата составления отчета «___» _________ 2018 года</t>
  </si>
  <si>
    <t>E-mail: yadrin_econ4@cap.ru</t>
  </si>
  <si>
    <t>1 квартал 2018 г.</t>
  </si>
  <si>
    <t>Дата составления отчета «___» __________ 2018 года</t>
  </si>
  <si>
    <t>Закупки у СМП, СОНКО
за 1 квартал 2018 год</t>
  </si>
  <si>
    <t>Поставка бумаги для нужд Ядринской районной администрации Чувашской Республики</t>
  </si>
  <si>
    <t>ЭА</t>
  </si>
  <si>
    <t>Поставка арочных металлодетекторов (совместная закупка)</t>
  </si>
  <si>
    <t>Оказание услуг по переводу записей актов гражданского состояния с бумажных носителей в электронную форму</t>
  </si>
  <si>
    <t>Выполнение работ по благоустройству территории г. Ядрин Ядринского района Чувашской Республики в первом полугодии 2018 года.</t>
  </si>
  <si>
    <t>Выполнение работ по зимнему содержанию автомобильных дорог общего пользования местного значения в границах Ядринского городского поселения Ядринского района Чувашской Республики  в 2018 году.</t>
  </si>
  <si>
    <t xml:space="preserve">Выполнение работ по содержанию кладбища в г. Ядрин Ядринского района Чувашской Республики в первом полугодии 2018 года. </t>
  </si>
  <si>
    <t>ЗК</t>
  </si>
  <si>
    <t xml:space="preserve">Выполнение работ по содержанию уличного освещения в г. Ядрин Ядринского района Чувашской Республики в первом полугодии 2018 года. </t>
  </si>
  <si>
    <t>Ремонт водопроводной сети по ул. Шоссейная, д. Малое Кумаркино Ядринского района Чувашской Республики</t>
  </si>
  <si>
    <t>Благоустройство территории кладбища в д. Бобылькасы Николаевского с/п Ядринского района Чувашской Республики</t>
  </si>
  <si>
    <t xml:space="preserve">Поставка газа углеводородного сжиженного топливного (пропан - бутана автомобильного) </t>
  </si>
  <si>
    <t>Дата составления отчета «15»_____________2018 года</t>
  </si>
</sst>
</file>

<file path=xl/styles.xml><?xml version="1.0" encoding="utf-8"?>
<styleSheet xmlns="http://schemas.openxmlformats.org/spreadsheetml/2006/main">
  <numFmts count="3">
    <numFmt numFmtId="164" formatCode="#,##0.00_р_."/>
    <numFmt numFmtId="165" formatCode="0.0"/>
    <numFmt numFmtId="166" formatCode="#,##0.0_ ;[Red]\-#,##0.0\ "/>
  </numFmts>
  <fonts count="4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3"/>
      <name val="Times New Roman"/>
      <family val="1"/>
    </font>
    <font>
      <sz val="11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2">
    <xf numFmtId="0" fontId="0" fillId="0" borderId="0"/>
    <xf numFmtId="0" fontId="6" fillId="0" borderId="0" applyNumberFormat="0" applyFill="0" applyBorder="0" applyAlignment="0" applyProtection="0"/>
    <xf numFmtId="0" fontId="9" fillId="0" borderId="0"/>
    <xf numFmtId="0" fontId="9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17" applyNumberFormat="0" applyAlignment="0" applyProtection="0"/>
    <xf numFmtId="0" fontId="15" fillId="11" borderId="18" applyNumberFormat="0" applyAlignment="0" applyProtection="0"/>
    <xf numFmtId="0" fontId="16" fillId="11" borderId="17" applyNumberFormat="0" applyAlignment="0" applyProtection="0"/>
    <xf numFmtId="0" fontId="6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1" fillId="12" borderId="23" applyNumberFormat="0" applyAlignment="0" applyProtection="0"/>
    <xf numFmtId="0" fontId="22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9" fillId="0" borderId="0"/>
    <xf numFmtId="0" fontId="11" fillId="0" borderId="0"/>
    <xf numFmtId="0" fontId="24" fillId="14" borderId="0" applyNumberFormat="0" applyBorder="0" applyAlignment="0" applyProtection="0"/>
    <xf numFmtId="0" fontId="25" fillId="0" borderId="0" applyNumberFormat="0" applyFill="0" applyBorder="0" applyAlignment="0" applyProtection="0"/>
    <xf numFmtId="0" fontId="9" fillId="15" borderId="24" applyNumberFormat="0" applyFont="0" applyAlignment="0" applyProtection="0"/>
    <xf numFmtId="9" fontId="9" fillId="0" borderId="0" applyFont="0" applyFill="0" applyBorder="0" applyAlignment="0" applyProtection="0"/>
    <xf numFmtId="0" fontId="26" fillId="0" borderId="25" applyNumberFormat="0" applyFill="0" applyAlignment="0" applyProtection="0"/>
    <xf numFmtId="0" fontId="12" fillId="16" borderId="16" applyBorder="0">
      <alignment horizontal="center" vertical="center" wrapText="1"/>
    </xf>
    <xf numFmtId="0" fontId="27" fillId="0" borderId="0" applyNumberFormat="0" applyFill="0" applyBorder="0" applyAlignment="0" applyProtection="0"/>
    <xf numFmtId="0" fontId="28" fillId="17" borderId="0" applyNumberFormat="0" applyBorder="0" applyAlignment="0" applyProtection="0"/>
  </cellStyleXfs>
  <cellXfs count="180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6" fillId="2" borderId="4" xfId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14" xfId="0" applyBorder="1"/>
    <xf numFmtId="0" fontId="1" fillId="0" borderId="14" xfId="0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Alignment="1">
      <alignment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3" borderId="0" xfId="0" applyFill="1"/>
    <xf numFmtId="0" fontId="3" fillId="0" borderId="4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0" xfId="0" applyFill="1"/>
    <xf numFmtId="0" fontId="10" fillId="3" borderId="15" xfId="2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30" fillId="0" borderId="0" xfId="0" applyFont="1" applyBorder="1"/>
    <xf numFmtId="0" fontId="31" fillId="0" borderId="0" xfId="0" applyFont="1" applyBorder="1"/>
    <xf numFmtId="0" fontId="3" fillId="0" borderId="8" xfId="0" applyFont="1" applyBorder="1" applyAlignment="1">
      <alignment horizontal="left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27" xfId="0" applyFont="1" applyBorder="1"/>
    <xf numFmtId="0" fontId="1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2" fillId="3" borderId="8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26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0" fillId="18" borderId="0" xfId="0" applyFill="1"/>
    <xf numFmtId="0" fontId="12" fillId="18" borderId="0" xfId="2" applyFont="1" applyFill="1" applyAlignment="1">
      <alignment horizontal="center"/>
    </xf>
    <xf numFmtId="164" fontId="29" fillId="18" borderId="0" xfId="2" applyNumberFormat="1" applyFont="1" applyFill="1" applyAlignment="1">
      <alignment horizontal="center"/>
    </xf>
    <xf numFmtId="0" fontId="33" fillId="18" borderId="0" xfId="0" applyFont="1" applyFill="1"/>
    <xf numFmtId="165" fontId="34" fillId="18" borderId="0" xfId="2" applyNumberFormat="1" applyFont="1" applyFill="1" applyAlignment="1">
      <alignment horizontal="center"/>
    </xf>
    <xf numFmtId="164" fontId="34" fillId="18" borderId="0" xfId="2" applyNumberFormat="1" applyFont="1" applyFill="1" applyAlignment="1">
      <alignment horizontal="center"/>
    </xf>
    <xf numFmtId="0" fontId="34" fillId="18" borderId="0" xfId="2" applyFont="1" applyFill="1" applyAlignment="1">
      <alignment horizontal="center"/>
    </xf>
    <xf numFmtId="165" fontId="29" fillId="18" borderId="0" xfId="2" applyNumberFormat="1" applyFont="1" applyFill="1" applyAlignment="1">
      <alignment horizontal="center"/>
    </xf>
    <xf numFmtId="0" fontId="29" fillId="18" borderId="0" xfId="2" applyFont="1" applyFill="1" applyAlignment="1">
      <alignment horizontal="center"/>
    </xf>
    <xf numFmtId="166" fontId="29" fillId="18" borderId="0" xfId="2" applyNumberFormat="1" applyFont="1" applyFill="1" applyAlignment="1">
      <alignment horizontal="center"/>
    </xf>
    <xf numFmtId="165" fontId="34" fillId="18" borderId="0" xfId="0" applyNumberFormat="1" applyFont="1" applyFill="1"/>
    <xf numFmtId="164" fontId="34" fillId="18" borderId="15" xfId="0" applyNumberFormat="1" applyFont="1" applyFill="1" applyBorder="1" applyAlignment="1">
      <alignment horizontal="center"/>
    </xf>
    <xf numFmtId="164" fontId="34" fillId="18" borderId="15" xfId="0" applyNumberFormat="1" applyFont="1" applyFill="1" applyBorder="1" applyAlignment="1">
      <alignment horizontal="center" vertical="center"/>
    </xf>
    <xf numFmtId="164" fontId="34" fillId="18" borderId="28" xfId="0" applyNumberFormat="1" applyFont="1" applyFill="1" applyBorder="1" applyAlignment="1">
      <alignment horizontal="center" vertical="center"/>
    </xf>
    <xf numFmtId="165" fontId="12" fillId="18" borderId="0" xfId="0" applyNumberFormat="1" applyFont="1" applyFill="1"/>
    <xf numFmtId="164" fontId="12" fillId="18" borderId="15" xfId="0" applyNumberFormat="1" applyFont="1" applyFill="1" applyBorder="1" applyAlignment="1">
      <alignment horizontal="center" vertical="center"/>
    </xf>
    <xf numFmtId="0" fontId="3" fillId="18" borderId="15" xfId="0" applyFont="1" applyFill="1" applyBorder="1" applyAlignment="1">
      <alignment wrapText="1"/>
    </xf>
    <xf numFmtId="0" fontId="35" fillId="18" borderId="15" xfId="0" applyFont="1" applyFill="1" applyBorder="1" applyAlignment="1">
      <alignment horizontal="center"/>
    </xf>
    <xf numFmtId="0" fontId="34" fillId="18" borderId="0" xfId="0" applyFont="1" applyFill="1"/>
    <xf numFmtId="0" fontId="36" fillId="18" borderId="15" xfId="0" applyFont="1" applyFill="1" applyBorder="1" applyAlignment="1">
      <alignment horizontal="center" vertical="top" wrapText="1"/>
    </xf>
    <xf numFmtId="0" fontId="37" fillId="18" borderId="16" xfId="0" applyFont="1" applyFill="1" applyBorder="1" applyAlignment="1">
      <alignment horizontal="center" vertical="top" wrapText="1"/>
    </xf>
    <xf numFmtId="0" fontId="34" fillId="18" borderId="15" xfId="0" applyFont="1" applyFill="1" applyBorder="1" applyAlignment="1">
      <alignment horizontal="center" vertical="center" wrapText="1"/>
    </xf>
    <xf numFmtId="0" fontId="12" fillId="18" borderId="0" xfId="0" applyFont="1" applyFill="1"/>
    <xf numFmtId="0" fontId="38" fillId="18" borderId="15" xfId="0" applyFont="1" applyFill="1" applyBorder="1" applyAlignment="1">
      <alignment horizontal="center" vertical="top" wrapText="1"/>
    </xf>
    <xf numFmtId="0" fontId="39" fillId="18" borderId="15" xfId="0" applyFont="1" applyFill="1" applyBorder="1" applyAlignment="1">
      <alignment horizontal="center" vertical="top" wrapText="1"/>
    </xf>
    <xf numFmtId="0" fontId="12" fillId="18" borderId="15" xfId="0" applyFont="1" applyFill="1" applyBorder="1" applyAlignment="1">
      <alignment horizontal="center" vertical="center" wrapText="1"/>
    </xf>
    <xf numFmtId="0" fontId="41" fillId="18" borderId="0" xfId="0" applyFont="1" applyFill="1"/>
    <xf numFmtId="0" fontId="5" fillId="2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19" borderId="0" xfId="0" applyFill="1"/>
    <xf numFmtId="0" fontId="30" fillId="18" borderId="0" xfId="0" applyFont="1" applyFill="1" applyBorder="1"/>
    <xf numFmtId="0" fontId="1" fillId="18" borderId="0" xfId="0" applyFont="1" applyFill="1" applyAlignment="1">
      <alignment horizontal="justify" vertical="center"/>
    </xf>
    <xf numFmtId="0" fontId="1" fillId="18" borderId="0" xfId="0" applyFont="1" applyFill="1" applyAlignment="1">
      <alignment horizontal="center" vertical="center"/>
    </xf>
    <xf numFmtId="0" fontId="1" fillId="18" borderId="0" xfId="0" applyFont="1" applyFill="1" applyAlignment="1">
      <alignment vertical="center" wrapText="1"/>
    </xf>
    <xf numFmtId="0" fontId="0" fillId="18" borderId="14" xfId="0" applyFill="1" applyBorder="1"/>
    <xf numFmtId="0" fontId="0" fillId="18" borderId="0" xfId="0" applyFill="1" applyBorder="1"/>
    <xf numFmtId="0" fontId="1" fillId="18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3" fillId="18" borderId="7" xfId="0" applyFont="1" applyFill="1" applyBorder="1" applyAlignment="1">
      <alignment horizontal="center" vertical="center" wrapText="1"/>
    </xf>
    <xf numFmtId="0" fontId="0" fillId="18" borderId="8" xfId="0" applyFill="1" applyBorder="1" applyAlignment="1">
      <alignment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2" fillId="18" borderId="8" xfId="0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29" fillId="18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justify" vertical="center" wrapText="1"/>
    </xf>
    <xf numFmtId="165" fontId="5" fillId="2" borderId="8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26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center" vertical="center" wrapText="1"/>
    </xf>
    <xf numFmtId="1" fontId="3" fillId="0" borderId="26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4" fontId="5" fillId="18" borderId="8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18" borderId="0" xfId="0" applyFont="1" applyFill="1" applyBorder="1" applyAlignment="1">
      <alignment horizontal="left" vertical="center" wrapText="1"/>
    </xf>
    <xf numFmtId="0" fontId="7" fillId="18" borderId="0" xfId="0" applyFont="1" applyFill="1" applyAlignment="1">
      <alignment horizontal="right" vertical="center"/>
    </xf>
    <xf numFmtId="0" fontId="4" fillId="18" borderId="0" xfId="0" applyFont="1" applyFill="1" applyAlignment="1">
      <alignment horizontal="center" vertical="center"/>
    </xf>
    <xf numFmtId="0" fontId="30" fillId="18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1" fillId="18" borderId="1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0" fillId="18" borderId="0" xfId="0" applyFont="1" applyFill="1" applyAlignment="1">
      <alignment horizontal="center" wrapText="1"/>
    </xf>
    <xf numFmtId="0" fontId="0" fillId="18" borderId="0" xfId="0" applyFill="1" applyAlignment="1"/>
    <xf numFmtId="0" fontId="12" fillId="18" borderId="0" xfId="0" applyFont="1" applyFill="1" applyAlignment="1">
      <alignment horizontal="right"/>
    </xf>
    <xf numFmtId="0" fontId="34" fillId="18" borderId="15" xfId="0" applyFont="1" applyFill="1" applyBorder="1" applyAlignment="1">
      <alignment horizontal="center" vertical="top" wrapText="1"/>
    </xf>
  </cellXfs>
  <cellStyles count="32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Гиперссылка" xfId="1" builtinId="8"/>
    <cellStyle name="Гиперссылка 2" xfId="13"/>
    <cellStyle name="Заголовок 1 2" xfId="14"/>
    <cellStyle name="Заголовок 2 2" xfId="15"/>
    <cellStyle name="Заголовок 3 2" xfId="16"/>
    <cellStyle name="Заголовок 4 2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2" xfId="22"/>
    <cellStyle name="Обычный 2 2" xfId="23"/>
    <cellStyle name="Обычный 2 3" xfId="3"/>
    <cellStyle name="Обычный 3" xfId="2"/>
    <cellStyle name="Плохой 2" xfId="24"/>
    <cellStyle name="Пояснение 2" xfId="25"/>
    <cellStyle name="Примечание 2" xfId="26"/>
    <cellStyle name="Процентный 2" xfId="27"/>
    <cellStyle name="Связанная ячейка 2" xfId="28"/>
    <cellStyle name="Стиль 1" xfId="29"/>
    <cellStyle name="Текст предупреждения 2" xfId="30"/>
    <cellStyle name="Хороший 2" xfId="3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1"/>
  <sheetViews>
    <sheetView view="pageBreakPreview" topLeftCell="A112" zoomScaleNormal="100" zoomScaleSheetLayoutView="100" workbookViewId="0">
      <selection activeCell="A117" sqref="A117:B117"/>
    </sheetView>
  </sheetViews>
  <sheetFormatPr defaultRowHeight="15"/>
  <cols>
    <col min="1" max="1" width="41.7109375" customWidth="1"/>
    <col min="2" max="2" width="12.140625" customWidth="1"/>
    <col min="3" max="3" width="12.140625" style="100" customWidth="1"/>
    <col min="4" max="9" width="12.140625" customWidth="1"/>
    <col min="10" max="11" width="15.85546875" customWidth="1"/>
  </cols>
  <sheetData>
    <row r="1" spans="1:11" ht="15.75">
      <c r="A1" s="102"/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6.5">
      <c r="A2" s="139" t="s">
        <v>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ht="15.75">
      <c r="A3" s="140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11" ht="15.75">
      <c r="A4" s="140" t="s">
        <v>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1" ht="15.75">
      <c r="A5" s="140" t="s">
        <v>3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</row>
    <row r="6" spans="1:11" ht="15.75">
      <c r="A6" s="140" t="s">
        <v>4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</row>
    <row r="7" spans="1:11" ht="15.75">
      <c r="A7" s="103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ht="15.75">
      <c r="A8" s="104" t="s">
        <v>5</v>
      </c>
      <c r="B8" s="104"/>
      <c r="C8" s="69"/>
      <c r="D8" s="69"/>
      <c r="E8" s="69"/>
      <c r="F8" s="69"/>
      <c r="G8" s="69"/>
      <c r="H8" s="69"/>
      <c r="I8" s="69"/>
      <c r="J8" s="69"/>
      <c r="K8" s="69"/>
    </row>
    <row r="9" spans="1:11" ht="63">
      <c r="A9" s="104" t="s">
        <v>6</v>
      </c>
      <c r="B9" s="143" t="s">
        <v>215</v>
      </c>
      <c r="C9" s="143"/>
      <c r="D9" s="143"/>
      <c r="E9" s="143"/>
      <c r="F9" s="143"/>
      <c r="G9" s="143"/>
      <c r="H9" s="105"/>
      <c r="I9" s="105"/>
      <c r="J9" s="105"/>
      <c r="K9" s="106"/>
    </row>
    <row r="10" spans="1:11" ht="15.75">
      <c r="A10" s="104"/>
      <c r="B10" s="107"/>
      <c r="C10" s="69"/>
      <c r="D10" s="69"/>
      <c r="E10" s="69"/>
      <c r="F10" s="69"/>
      <c r="G10" s="69"/>
      <c r="H10" s="69"/>
      <c r="I10" s="69"/>
      <c r="J10" s="69"/>
      <c r="K10" s="106"/>
    </row>
    <row r="11" spans="1:11" ht="33.75" customHeight="1">
      <c r="A11" s="104" t="s">
        <v>7</v>
      </c>
      <c r="B11" s="138" t="s">
        <v>234</v>
      </c>
      <c r="C11" s="138"/>
      <c r="D11" s="138"/>
      <c r="E11" s="138"/>
      <c r="F11" s="138"/>
      <c r="G11" s="138"/>
      <c r="H11" s="138"/>
      <c r="I11" s="138"/>
      <c r="J11" s="138"/>
      <c r="K11" s="138"/>
    </row>
    <row r="12" spans="1:11" ht="15.75">
      <c r="A12" s="103"/>
      <c r="B12" s="69"/>
      <c r="C12" s="69"/>
      <c r="D12" s="69"/>
      <c r="E12" s="69"/>
      <c r="F12" s="69"/>
      <c r="G12" s="69"/>
      <c r="H12" s="69"/>
      <c r="I12" s="69"/>
      <c r="J12" s="69"/>
      <c r="K12" s="106"/>
    </row>
    <row r="13" spans="1:11" ht="16.5" thickBot="1">
      <c r="A13" s="150" t="s">
        <v>8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</row>
    <row r="14" spans="1:11" ht="15.75" thickBot="1">
      <c r="A14" s="144" t="s">
        <v>9</v>
      </c>
      <c r="B14" s="144" t="s">
        <v>10</v>
      </c>
      <c r="C14" s="113" t="s">
        <v>11</v>
      </c>
      <c r="D14" s="147" t="s">
        <v>13</v>
      </c>
      <c r="E14" s="148"/>
      <c r="F14" s="148"/>
      <c r="G14" s="148"/>
      <c r="H14" s="148"/>
      <c r="I14" s="148"/>
      <c r="J14" s="148"/>
      <c r="K14" s="149"/>
    </row>
    <row r="15" spans="1:11" ht="26.45" customHeight="1" thickBot="1">
      <c r="A15" s="145"/>
      <c r="B15" s="145"/>
      <c r="C15" s="114" t="s">
        <v>12</v>
      </c>
      <c r="D15" s="147" t="s">
        <v>14</v>
      </c>
      <c r="E15" s="148"/>
      <c r="F15" s="149"/>
      <c r="G15" s="144" t="s">
        <v>15</v>
      </c>
      <c r="H15" s="144" t="s">
        <v>16</v>
      </c>
      <c r="I15" s="144" t="s">
        <v>17</v>
      </c>
      <c r="J15" s="147" t="s">
        <v>18</v>
      </c>
      <c r="K15" s="149"/>
    </row>
    <row r="16" spans="1:11" ht="90" thickBot="1">
      <c r="A16" s="146"/>
      <c r="B16" s="146"/>
      <c r="C16" s="115"/>
      <c r="D16" s="8" t="s">
        <v>19</v>
      </c>
      <c r="E16" s="8" t="s">
        <v>20</v>
      </c>
      <c r="F16" s="8" t="s">
        <v>21</v>
      </c>
      <c r="G16" s="146"/>
      <c r="H16" s="146"/>
      <c r="I16" s="146"/>
      <c r="J16" s="8" t="s">
        <v>22</v>
      </c>
      <c r="K16" s="8" t="s">
        <v>23</v>
      </c>
    </row>
    <row r="17" spans="1:11" ht="15.75" thickBot="1">
      <c r="A17" s="9">
        <v>1</v>
      </c>
      <c r="B17" s="8">
        <v>2</v>
      </c>
      <c r="C17" s="116">
        <v>3</v>
      </c>
      <c r="D17" s="8">
        <v>4</v>
      </c>
      <c r="E17" s="8">
        <v>5</v>
      </c>
      <c r="F17" s="8">
        <v>6</v>
      </c>
      <c r="G17" s="8">
        <v>7</v>
      </c>
      <c r="H17" s="8">
        <v>8</v>
      </c>
      <c r="I17" s="8">
        <v>9</v>
      </c>
      <c r="J17" s="8">
        <v>10</v>
      </c>
      <c r="K17" s="8">
        <v>11</v>
      </c>
    </row>
    <row r="18" spans="1:11">
      <c r="A18" s="132" t="s">
        <v>24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4"/>
    </row>
    <row r="19" spans="1:11" ht="15.75" thickBot="1">
      <c r="A19" s="129" t="s">
        <v>25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1"/>
    </row>
    <row r="20" spans="1:11" s="29" customFormat="1" ht="51.75" thickBot="1">
      <c r="A20" s="26" t="s">
        <v>26</v>
      </c>
      <c r="B20" s="27">
        <v>101</v>
      </c>
      <c r="C20" s="117">
        <f>D20+G20+H20+J20+K20</f>
        <v>1095</v>
      </c>
      <c r="D20" s="28"/>
      <c r="E20" s="28"/>
      <c r="F20" s="28"/>
      <c r="G20" s="28">
        <v>7</v>
      </c>
      <c r="H20" s="28">
        <v>3</v>
      </c>
      <c r="I20" s="28"/>
      <c r="J20" s="28">
        <v>175</v>
      </c>
      <c r="K20" s="67">
        <v>910</v>
      </c>
    </row>
    <row r="21" spans="1:11" ht="51.75" thickBot="1">
      <c r="A21" s="10" t="s">
        <v>27</v>
      </c>
      <c r="B21" s="8">
        <v>102</v>
      </c>
      <c r="C21" s="118" t="s">
        <v>28</v>
      </c>
      <c r="D21" s="11" t="s">
        <v>28</v>
      </c>
      <c r="E21" s="11" t="s">
        <v>28</v>
      </c>
      <c r="F21" s="11" t="s">
        <v>28</v>
      </c>
      <c r="G21" s="11" t="s">
        <v>28</v>
      </c>
      <c r="H21" s="11" t="s">
        <v>28</v>
      </c>
      <c r="I21" s="11" t="s">
        <v>28</v>
      </c>
      <c r="J21" s="11" t="s">
        <v>28</v>
      </c>
      <c r="K21" s="11" t="s">
        <v>28</v>
      </c>
    </row>
    <row r="22" spans="1:11" ht="39" thickBot="1">
      <c r="A22" s="10" t="s">
        <v>29</v>
      </c>
      <c r="B22" s="8">
        <v>103</v>
      </c>
      <c r="C22" s="119">
        <f>D22+G22+H22+I22</f>
        <v>5</v>
      </c>
      <c r="D22" s="11"/>
      <c r="E22" s="11"/>
      <c r="F22" s="11"/>
      <c r="G22" s="11">
        <v>2</v>
      </c>
      <c r="H22" s="11">
        <v>3</v>
      </c>
      <c r="I22" s="11"/>
      <c r="J22" s="11" t="s">
        <v>28</v>
      </c>
      <c r="K22" s="11" t="s">
        <v>28</v>
      </c>
    </row>
    <row r="23" spans="1:11" s="25" customFormat="1" ht="51.75" thickBot="1">
      <c r="A23" s="22" t="s">
        <v>164</v>
      </c>
      <c r="B23" s="23" t="s">
        <v>166</v>
      </c>
      <c r="C23" s="49">
        <f t="shared" ref="C23:C27" si="0">D23+G23+H23+I23</f>
        <v>4</v>
      </c>
      <c r="D23" s="24"/>
      <c r="E23" s="24"/>
      <c r="F23" s="24"/>
      <c r="G23" s="24">
        <v>1</v>
      </c>
      <c r="H23" s="24">
        <v>3</v>
      </c>
      <c r="I23" s="24"/>
      <c r="J23" s="24" t="s">
        <v>28</v>
      </c>
      <c r="K23" s="24" t="s">
        <v>28</v>
      </c>
    </row>
    <row r="24" spans="1:11" s="25" customFormat="1" ht="51.75" thickBot="1">
      <c r="A24" s="22" t="s">
        <v>165</v>
      </c>
      <c r="B24" s="23" t="s">
        <v>167</v>
      </c>
      <c r="C24" s="49">
        <f t="shared" si="0"/>
        <v>1</v>
      </c>
      <c r="D24" s="24"/>
      <c r="E24" s="24"/>
      <c r="F24" s="24"/>
      <c r="G24" s="24">
        <v>1</v>
      </c>
      <c r="H24" s="24"/>
      <c r="I24" s="24"/>
      <c r="J24" s="24" t="s">
        <v>28</v>
      </c>
      <c r="K24" s="24" t="s">
        <v>28</v>
      </c>
    </row>
    <row r="25" spans="1:11" ht="51.75" thickBot="1">
      <c r="A25" s="10" t="s">
        <v>30</v>
      </c>
      <c r="B25" s="8">
        <v>104</v>
      </c>
      <c r="C25" s="119">
        <f t="shared" si="0"/>
        <v>0</v>
      </c>
      <c r="D25" s="11"/>
      <c r="E25" s="11"/>
      <c r="F25" s="11"/>
      <c r="G25" s="11"/>
      <c r="H25" s="11"/>
      <c r="I25" s="11"/>
      <c r="J25" s="43" t="s">
        <v>28</v>
      </c>
      <c r="K25" s="43" t="s">
        <v>28</v>
      </c>
    </row>
    <row r="26" spans="1:11" s="25" customFormat="1" ht="64.5" thickBot="1">
      <c r="A26" s="22" t="s">
        <v>168</v>
      </c>
      <c r="B26" s="23" t="s">
        <v>169</v>
      </c>
      <c r="C26" s="49">
        <f t="shared" si="0"/>
        <v>0</v>
      </c>
      <c r="D26" s="24"/>
      <c r="E26" s="24"/>
      <c r="F26" s="24"/>
      <c r="G26" s="24"/>
      <c r="H26" s="24"/>
      <c r="I26" s="24"/>
      <c r="J26" s="24" t="s">
        <v>28</v>
      </c>
      <c r="K26" s="24" t="s">
        <v>28</v>
      </c>
    </row>
    <row r="27" spans="1:11" s="29" customFormat="1" ht="77.25" thickBot="1">
      <c r="A27" s="26" t="s">
        <v>174</v>
      </c>
      <c r="B27" s="27">
        <v>105</v>
      </c>
      <c r="C27" s="119">
        <f t="shared" si="0"/>
        <v>0</v>
      </c>
      <c r="D27" s="28"/>
      <c r="E27" s="28"/>
      <c r="F27" s="28"/>
      <c r="G27" s="28"/>
      <c r="H27" s="28"/>
      <c r="I27" s="28"/>
      <c r="J27" s="43" t="s">
        <v>28</v>
      </c>
      <c r="K27" s="43" t="s">
        <v>28</v>
      </c>
    </row>
    <row r="28" spans="1:11" ht="64.5" thickBot="1">
      <c r="A28" s="10" t="s">
        <v>31</v>
      </c>
      <c r="B28" s="8">
        <v>106</v>
      </c>
      <c r="C28" s="119">
        <f>D28+G28+H28+I28</f>
        <v>0</v>
      </c>
      <c r="D28" s="11"/>
      <c r="E28" s="11"/>
      <c r="F28" s="11"/>
      <c r="G28" s="11"/>
      <c r="H28" s="11"/>
      <c r="I28" s="11"/>
      <c r="J28" s="11" t="s">
        <v>28</v>
      </c>
      <c r="K28" s="11" t="s">
        <v>28</v>
      </c>
    </row>
    <row r="29" spans="1:11" ht="26.25" thickBot="1">
      <c r="A29" s="10" t="s">
        <v>32</v>
      </c>
      <c r="B29" s="8">
        <v>107</v>
      </c>
      <c r="C29" s="119">
        <f>D29+G29</f>
        <v>0</v>
      </c>
      <c r="D29" s="11"/>
      <c r="E29" s="11"/>
      <c r="F29" s="11"/>
      <c r="G29" s="11"/>
      <c r="H29" s="11" t="s">
        <v>28</v>
      </c>
      <c r="I29" s="11" t="s">
        <v>28</v>
      </c>
      <c r="J29" s="11" t="s">
        <v>28</v>
      </c>
      <c r="K29" s="11" t="s">
        <v>28</v>
      </c>
    </row>
    <row r="30" spans="1:11" ht="26.25" thickBot="1">
      <c r="A30" s="10" t="s">
        <v>33</v>
      </c>
      <c r="B30" s="8">
        <v>108</v>
      </c>
      <c r="C30" s="119">
        <f>D30+G30</f>
        <v>0</v>
      </c>
      <c r="D30" s="11"/>
      <c r="E30" s="11"/>
      <c r="F30" s="11"/>
      <c r="G30" s="11"/>
      <c r="H30" s="11" t="s">
        <v>28</v>
      </c>
      <c r="I30" s="11" t="s">
        <v>28</v>
      </c>
      <c r="J30" s="11" t="s">
        <v>28</v>
      </c>
      <c r="K30" s="11" t="s">
        <v>28</v>
      </c>
    </row>
    <row r="31" spans="1:11" ht="39" thickBot="1">
      <c r="A31" s="10" t="s">
        <v>34</v>
      </c>
      <c r="B31" s="8">
        <v>109</v>
      </c>
      <c r="C31" s="119">
        <f>D31+G31</f>
        <v>0</v>
      </c>
      <c r="D31" s="11"/>
      <c r="E31" s="11"/>
      <c r="F31" s="11"/>
      <c r="G31" s="11"/>
      <c r="H31" s="11" t="s">
        <v>28</v>
      </c>
      <c r="I31" s="11" t="s">
        <v>28</v>
      </c>
      <c r="J31" s="11" t="s">
        <v>28</v>
      </c>
      <c r="K31" s="11" t="s">
        <v>28</v>
      </c>
    </row>
    <row r="32" spans="1:11" s="25" customFormat="1" ht="51.75" thickBot="1">
      <c r="A32" s="30" t="s">
        <v>170</v>
      </c>
      <c r="B32" s="23" t="s">
        <v>172</v>
      </c>
      <c r="C32" s="63">
        <f>D32+G32+H32+J32+K32</f>
        <v>1095</v>
      </c>
      <c r="D32" s="24"/>
      <c r="E32" s="24"/>
      <c r="F32" s="24"/>
      <c r="G32" s="24">
        <v>7</v>
      </c>
      <c r="H32" s="24">
        <v>3</v>
      </c>
      <c r="I32" s="24"/>
      <c r="J32" s="24">
        <v>175</v>
      </c>
      <c r="K32" s="63">
        <v>910</v>
      </c>
    </row>
    <row r="33" spans="1:11" s="25" customFormat="1" ht="51.75" thickBot="1">
      <c r="A33" s="30" t="s">
        <v>171</v>
      </c>
      <c r="B33" s="23" t="s">
        <v>173</v>
      </c>
      <c r="C33" s="49"/>
      <c r="D33" s="24"/>
      <c r="E33" s="24"/>
      <c r="F33" s="24"/>
      <c r="G33" s="24"/>
      <c r="H33" s="24"/>
      <c r="I33" s="24"/>
      <c r="J33" s="24"/>
      <c r="K33" s="24"/>
    </row>
    <row r="34" spans="1:11" ht="26.25" thickBot="1">
      <c r="A34" s="10" t="s">
        <v>35</v>
      </c>
      <c r="B34" s="8">
        <v>110</v>
      </c>
      <c r="C34" s="119">
        <f>D34+G34+H34+J34+K34+I34</f>
        <v>1096</v>
      </c>
      <c r="D34" s="11"/>
      <c r="E34" s="11"/>
      <c r="F34" s="11"/>
      <c r="G34" s="11">
        <v>8</v>
      </c>
      <c r="H34" s="11">
        <v>3</v>
      </c>
      <c r="I34" s="11"/>
      <c r="J34" s="11">
        <v>175</v>
      </c>
      <c r="K34" s="11">
        <v>910</v>
      </c>
    </row>
    <row r="35" spans="1:11" ht="51.75" thickBot="1">
      <c r="A35" s="10" t="s">
        <v>36</v>
      </c>
      <c r="B35" s="8">
        <v>111</v>
      </c>
      <c r="C35" s="119">
        <f>D35+G35+H35+I35</f>
        <v>5</v>
      </c>
      <c r="D35" s="11"/>
      <c r="E35" s="11"/>
      <c r="F35" s="11"/>
      <c r="G35" s="11">
        <v>2</v>
      </c>
      <c r="H35" s="11">
        <v>3</v>
      </c>
      <c r="I35" s="11"/>
      <c r="J35" s="11" t="s">
        <v>28</v>
      </c>
      <c r="K35" s="11" t="s">
        <v>28</v>
      </c>
    </row>
    <row r="36" spans="1:11" s="25" customFormat="1" ht="64.5" thickBot="1">
      <c r="A36" s="22" t="s">
        <v>175</v>
      </c>
      <c r="B36" s="23" t="s">
        <v>176</v>
      </c>
      <c r="C36" s="49">
        <f>D36+G36+H36+I36</f>
        <v>4</v>
      </c>
      <c r="D36" s="24"/>
      <c r="E36" s="24"/>
      <c r="F36" s="24"/>
      <c r="G36" s="24">
        <v>1</v>
      </c>
      <c r="H36" s="24">
        <v>3</v>
      </c>
      <c r="I36" s="24"/>
      <c r="J36" s="24" t="s">
        <v>28</v>
      </c>
      <c r="K36" s="24" t="s">
        <v>28</v>
      </c>
    </row>
    <row r="37" spans="1:11" s="25" customFormat="1" ht="64.5" thickBot="1">
      <c r="A37" s="22" t="s">
        <v>177</v>
      </c>
      <c r="B37" s="23" t="s">
        <v>178</v>
      </c>
      <c r="C37" s="49">
        <f>D37+G37+H37+I37</f>
        <v>1</v>
      </c>
      <c r="D37" s="24"/>
      <c r="E37" s="24"/>
      <c r="F37" s="24"/>
      <c r="G37" s="24">
        <v>1</v>
      </c>
      <c r="H37" s="24"/>
      <c r="I37" s="24"/>
      <c r="J37" s="24" t="s">
        <v>28</v>
      </c>
      <c r="K37" s="24" t="s">
        <v>28</v>
      </c>
    </row>
    <row r="38" spans="1:11" ht="39" thickBot="1">
      <c r="A38" s="10" t="s">
        <v>37</v>
      </c>
      <c r="B38" s="8">
        <v>112</v>
      </c>
      <c r="C38" s="119">
        <f>D38+G38</f>
        <v>1</v>
      </c>
      <c r="D38" s="11"/>
      <c r="E38" s="11"/>
      <c r="F38" s="11"/>
      <c r="G38" s="11">
        <v>1</v>
      </c>
      <c r="H38" s="11" t="s">
        <v>28</v>
      </c>
      <c r="I38" s="11" t="s">
        <v>28</v>
      </c>
      <c r="J38" s="44" t="s">
        <v>28</v>
      </c>
      <c r="K38" s="11" t="s">
        <v>28</v>
      </c>
    </row>
    <row r="39" spans="1:11" ht="39" thickBot="1">
      <c r="A39" s="10" t="s">
        <v>38</v>
      </c>
      <c r="B39" s="8">
        <v>113</v>
      </c>
      <c r="C39" s="119">
        <f>D39+G39</f>
        <v>0</v>
      </c>
      <c r="D39" s="11"/>
      <c r="E39" s="11"/>
      <c r="F39" s="11"/>
      <c r="G39" s="11"/>
      <c r="H39" s="11" t="s">
        <v>28</v>
      </c>
      <c r="I39" s="11" t="s">
        <v>28</v>
      </c>
      <c r="J39" s="11" t="s">
        <v>28</v>
      </c>
      <c r="K39" s="11" t="s">
        <v>28</v>
      </c>
    </row>
    <row r="40" spans="1:11" ht="39" thickBot="1">
      <c r="A40" s="10" t="s">
        <v>39</v>
      </c>
      <c r="B40" s="8">
        <v>114</v>
      </c>
      <c r="C40" s="119">
        <f>D40+G40+H40+J40+K40</f>
        <v>1096</v>
      </c>
      <c r="D40" s="11"/>
      <c r="E40" s="11"/>
      <c r="F40" s="11"/>
      <c r="G40" s="11">
        <v>8</v>
      </c>
      <c r="H40" s="11">
        <v>3</v>
      </c>
      <c r="I40" s="11"/>
      <c r="J40" s="11">
        <v>175</v>
      </c>
      <c r="K40" s="64">
        <v>910</v>
      </c>
    </row>
    <row r="41" spans="1:11" ht="26.25" thickBot="1">
      <c r="A41" s="36" t="s">
        <v>211</v>
      </c>
      <c r="B41" s="32">
        <v>115</v>
      </c>
      <c r="C41" s="119">
        <f t="shared" ref="C41:C44" si="1">D41+G41+H41+J41+K41</f>
        <v>0</v>
      </c>
      <c r="D41" s="35"/>
      <c r="E41" s="35"/>
      <c r="F41" s="35"/>
      <c r="G41" s="35"/>
      <c r="H41" s="35"/>
      <c r="I41" s="35"/>
      <c r="J41" s="35"/>
      <c r="K41" s="35"/>
    </row>
    <row r="42" spans="1:11" ht="15.75" thickBot="1">
      <c r="A42" s="38" t="s">
        <v>40</v>
      </c>
      <c r="B42" s="34">
        <v>116</v>
      </c>
      <c r="C42" s="119">
        <f t="shared" si="1"/>
        <v>0</v>
      </c>
      <c r="D42" s="31"/>
      <c r="E42" s="31"/>
      <c r="F42" s="31"/>
      <c r="G42" s="31"/>
      <c r="H42" s="31"/>
      <c r="I42" s="31"/>
      <c r="J42" s="31"/>
      <c r="K42" s="31"/>
    </row>
    <row r="43" spans="1:11" ht="15.75" thickBot="1">
      <c r="A43" s="37" t="s">
        <v>41</v>
      </c>
      <c r="B43" s="8">
        <v>121</v>
      </c>
      <c r="C43" s="119">
        <f t="shared" si="1"/>
        <v>0</v>
      </c>
      <c r="D43" s="33"/>
      <c r="E43" s="33"/>
      <c r="F43" s="33"/>
      <c r="G43" s="33"/>
      <c r="H43" s="33"/>
      <c r="I43" s="33"/>
      <c r="J43" s="33"/>
      <c r="K43" s="33"/>
    </row>
    <row r="44" spans="1:11" ht="15.75" thickBot="1">
      <c r="A44" s="37" t="s">
        <v>42</v>
      </c>
      <c r="B44" s="8">
        <v>122</v>
      </c>
      <c r="C44" s="119">
        <f t="shared" si="1"/>
        <v>1</v>
      </c>
      <c r="D44" s="33"/>
      <c r="E44" s="33"/>
      <c r="F44" s="33"/>
      <c r="G44" s="33">
        <v>1</v>
      </c>
      <c r="H44" s="33"/>
      <c r="I44" s="33"/>
      <c r="J44" s="33"/>
      <c r="K44" s="33"/>
    </row>
    <row r="45" spans="1:11" ht="26.25" thickBot="1">
      <c r="A45" s="37" t="s">
        <v>210</v>
      </c>
      <c r="B45" s="39">
        <v>123</v>
      </c>
      <c r="C45" s="119">
        <f>D45+G45+H45+J45+K45</f>
        <v>1</v>
      </c>
      <c r="D45" s="40"/>
      <c r="E45" s="40"/>
      <c r="F45" s="40"/>
      <c r="G45" s="41">
        <v>1</v>
      </c>
      <c r="H45" s="40"/>
      <c r="I45" s="40"/>
      <c r="J45" s="40"/>
      <c r="K45" s="40"/>
    </row>
    <row r="46" spans="1:11" ht="26.25" thickBot="1">
      <c r="A46" s="37" t="s">
        <v>45</v>
      </c>
      <c r="B46" s="8">
        <v>124</v>
      </c>
      <c r="C46" s="119">
        <f t="shared" ref="C46:C48" si="2">D46+G46+H46+J46+K46</f>
        <v>0</v>
      </c>
      <c r="D46" s="11"/>
      <c r="E46" s="11"/>
      <c r="F46" s="11"/>
      <c r="G46" s="11"/>
      <c r="H46" s="11"/>
      <c r="I46" s="11"/>
      <c r="J46" s="11"/>
      <c r="K46" s="11"/>
    </row>
    <row r="47" spans="1:11" ht="39" thickBot="1">
      <c r="A47" s="37" t="s">
        <v>46</v>
      </c>
      <c r="B47" s="8">
        <v>125</v>
      </c>
      <c r="C47" s="119">
        <f t="shared" si="2"/>
        <v>0</v>
      </c>
      <c r="D47" s="11"/>
      <c r="E47" s="11"/>
      <c r="F47" s="11"/>
      <c r="G47" s="11"/>
      <c r="H47" s="11"/>
      <c r="I47" s="11"/>
      <c r="J47" s="11"/>
      <c r="K47" s="11"/>
    </row>
    <row r="48" spans="1:11" ht="15.75" thickBot="1">
      <c r="A48" s="10" t="s">
        <v>47</v>
      </c>
      <c r="B48" s="8">
        <v>126</v>
      </c>
      <c r="C48" s="119">
        <f t="shared" si="2"/>
        <v>0</v>
      </c>
      <c r="D48" s="11"/>
      <c r="E48" s="11"/>
      <c r="F48" s="11"/>
      <c r="G48" s="11"/>
      <c r="H48" s="11"/>
      <c r="I48" s="11"/>
      <c r="J48" s="11"/>
      <c r="K48" s="11"/>
    </row>
    <row r="49" spans="1:11" ht="39" thickBot="1">
      <c r="A49" s="10" t="s">
        <v>48</v>
      </c>
      <c r="B49" s="8">
        <v>127</v>
      </c>
      <c r="C49" s="119">
        <f>D49+G49+H49</f>
        <v>0</v>
      </c>
      <c r="D49" s="11"/>
      <c r="E49" s="11"/>
      <c r="F49" s="11"/>
      <c r="G49" s="11"/>
      <c r="H49" s="11"/>
      <c r="I49" s="11"/>
      <c r="J49" s="11" t="s">
        <v>28</v>
      </c>
      <c r="K49" s="11" t="s">
        <v>28</v>
      </c>
    </row>
    <row r="50" spans="1:11" ht="15.75" thickBot="1">
      <c r="A50" s="135" t="s">
        <v>49</v>
      </c>
      <c r="B50" s="136"/>
      <c r="C50" s="136"/>
      <c r="D50" s="136"/>
      <c r="E50" s="136"/>
      <c r="F50" s="136"/>
      <c r="G50" s="136"/>
      <c r="H50" s="136"/>
      <c r="I50" s="136"/>
      <c r="J50" s="136"/>
      <c r="K50" s="137"/>
    </row>
    <row r="51" spans="1:11" ht="15.75" thickBot="1">
      <c r="A51" s="10" t="s">
        <v>50</v>
      </c>
      <c r="B51" s="8">
        <v>201</v>
      </c>
      <c r="C51" s="119">
        <f>D51+G51+H51+I51</f>
        <v>29</v>
      </c>
      <c r="D51" s="11"/>
      <c r="E51" s="11"/>
      <c r="F51" s="11"/>
      <c r="G51" s="11">
        <v>26</v>
      </c>
      <c r="H51" s="11">
        <v>3</v>
      </c>
      <c r="I51" s="11"/>
      <c r="J51" s="11" t="s">
        <v>28</v>
      </c>
      <c r="K51" s="11" t="s">
        <v>28</v>
      </c>
    </row>
    <row r="52" spans="1:11" ht="51.75" thickBot="1">
      <c r="A52" s="13" t="s">
        <v>51</v>
      </c>
      <c r="B52" s="8">
        <v>202</v>
      </c>
      <c r="C52" s="118"/>
      <c r="D52" s="11" t="s">
        <v>28</v>
      </c>
      <c r="E52" s="11" t="s">
        <v>28</v>
      </c>
      <c r="F52" s="11" t="s">
        <v>28</v>
      </c>
      <c r="G52" s="11" t="s">
        <v>28</v>
      </c>
      <c r="H52" s="11" t="s">
        <v>28</v>
      </c>
      <c r="I52" s="11" t="s">
        <v>28</v>
      </c>
      <c r="J52" s="11" t="s">
        <v>28</v>
      </c>
      <c r="K52" s="11" t="s">
        <v>28</v>
      </c>
    </row>
    <row r="53" spans="1:11" ht="51.75" thickBot="1">
      <c r="A53" s="13" t="s">
        <v>52</v>
      </c>
      <c r="B53" s="8">
        <v>203</v>
      </c>
      <c r="C53" s="118">
        <f>D53+G53+H53+I53</f>
        <v>11</v>
      </c>
      <c r="D53" s="11"/>
      <c r="E53" s="11"/>
      <c r="F53" s="11"/>
      <c r="G53" s="11">
        <v>8</v>
      </c>
      <c r="H53" s="11">
        <v>3</v>
      </c>
      <c r="I53" s="11"/>
      <c r="J53" s="11" t="s">
        <v>28</v>
      </c>
      <c r="K53" s="11" t="s">
        <v>28</v>
      </c>
    </row>
    <row r="54" spans="1:11" ht="26.25" thickBot="1">
      <c r="A54" s="13" t="s">
        <v>53</v>
      </c>
      <c r="B54" s="8">
        <v>204</v>
      </c>
      <c r="C54" s="118">
        <f>D54+G54</f>
        <v>0</v>
      </c>
      <c r="D54" s="11"/>
      <c r="E54" s="11"/>
      <c r="F54" s="11"/>
      <c r="G54" s="11"/>
      <c r="H54" s="11" t="s">
        <v>28</v>
      </c>
      <c r="I54" s="11" t="s">
        <v>28</v>
      </c>
      <c r="J54" s="11" t="s">
        <v>28</v>
      </c>
      <c r="K54" s="11" t="s">
        <v>28</v>
      </c>
    </row>
    <row r="55" spans="1:11" ht="39" thickBot="1">
      <c r="A55" s="13" t="s">
        <v>54</v>
      </c>
      <c r="B55" s="8">
        <v>205</v>
      </c>
      <c r="C55" s="118">
        <f>D55+G55</f>
        <v>0</v>
      </c>
      <c r="D55" s="11"/>
      <c r="E55" s="11"/>
      <c r="F55" s="11"/>
      <c r="G55" s="11"/>
      <c r="H55" s="11" t="s">
        <v>28</v>
      </c>
      <c r="I55" s="11" t="s">
        <v>28</v>
      </c>
      <c r="J55" s="11" t="s">
        <v>28</v>
      </c>
      <c r="K55" s="11" t="s">
        <v>28</v>
      </c>
    </row>
    <row r="56" spans="1:11" ht="26.25" thickBot="1">
      <c r="A56" s="13" t="s">
        <v>55</v>
      </c>
      <c r="B56" s="8">
        <v>206</v>
      </c>
      <c r="C56" s="118">
        <f>D56+G56+H56+I56</f>
        <v>29</v>
      </c>
      <c r="D56" s="11"/>
      <c r="E56" s="11"/>
      <c r="F56" s="11"/>
      <c r="G56" s="11">
        <v>26</v>
      </c>
      <c r="H56" s="11">
        <v>3</v>
      </c>
      <c r="I56" s="11"/>
      <c r="J56" s="11" t="s">
        <v>28</v>
      </c>
      <c r="K56" s="11" t="s">
        <v>28</v>
      </c>
    </row>
    <row r="57" spans="1:11" ht="26.25" thickBot="1">
      <c r="A57" s="38" t="s">
        <v>212</v>
      </c>
      <c r="B57" s="39">
        <v>207</v>
      </c>
      <c r="C57" s="118">
        <f t="shared" ref="C57:C64" si="3">D57+G57+H57+I57</f>
        <v>0</v>
      </c>
      <c r="D57" s="41"/>
      <c r="E57" s="41"/>
      <c r="F57" s="41"/>
      <c r="G57" s="41"/>
      <c r="H57" s="41"/>
      <c r="I57" s="41"/>
      <c r="J57" s="41" t="s">
        <v>28</v>
      </c>
      <c r="K57" s="41" t="s">
        <v>28</v>
      </c>
    </row>
    <row r="58" spans="1:11" ht="15.75" thickBot="1">
      <c r="A58" s="10" t="s">
        <v>56</v>
      </c>
      <c r="B58" s="8">
        <v>208</v>
      </c>
      <c r="C58" s="118">
        <f t="shared" si="3"/>
        <v>0</v>
      </c>
      <c r="D58" s="11"/>
      <c r="E58" s="11"/>
      <c r="F58" s="11"/>
      <c r="G58" s="11"/>
      <c r="H58" s="11"/>
      <c r="I58" s="11"/>
      <c r="J58" s="11" t="s">
        <v>28</v>
      </c>
      <c r="K58" s="11" t="s">
        <v>28</v>
      </c>
    </row>
    <row r="59" spans="1:11" ht="39" thickBot="1">
      <c r="A59" s="10" t="s">
        <v>57</v>
      </c>
      <c r="B59" s="8">
        <v>209</v>
      </c>
      <c r="C59" s="118">
        <f>D59+G59+H59+I59</f>
        <v>7</v>
      </c>
      <c r="D59" s="11"/>
      <c r="E59" s="11"/>
      <c r="F59" s="11"/>
      <c r="G59" s="11">
        <v>7</v>
      </c>
      <c r="H59" s="11"/>
      <c r="I59" s="11"/>
      <c r="J59" s="11" t="s">
        <v>28</v>
      </c>
      <c r="K59" s="11" t="s">
        <v>28</v>
      </c>
    </row>
    <row r="60" spans="1:11" ht="39" thickBot="1">
      <c r="A60" s="38" t="s">
        <v>213</v>
      </c>
      <c r="B60" s="39" t="s">
        <v>58</v>
      </c>
      <c r="C60" s="118">
        <f t="shared" si="3"/>
        <v>1</v>
      </c>
      <c r="D60" s="41"/>
      <c r="E60" s="41"/>
      <c r="F60" s="41"/>
      <c r="G60" s="41">
        <v>1</v>
      </c>
      <c r="H60" s="41"/>
      <c r="I60" s="41"/>
      <c r="J60" s="41" t="s">
        <v>28</v>
      </c>
      <c r="K60" s="41" t="s">
        <v>28</v>
      </c>
    </row>
    <row r="61" spans="1:11" ht="26.25" thickBot="1">
      <c r="A61" s="10" t="s">
        <v>59</v>
      </c>
      <c r="B61" s="8">
        <v>211</v>
      </c>
      <c r="C61" s="118">
        <f t="shared" si="3"/>
        <v>0</v>
      </c>
      <c r="D61" s="11"/>
      <c r="E61" s="11"/>
      <c r="F61" s="11"/>
      <c r="G61" s="11"/>
      <c r="H61" s="11"/>
      <c r="I61" s="11"/>
      <c r="J61" s="11" t="s">
        <v>28</v>
      </c>
      <c r="K61" s="11" t="s">
        <v>28</v>
      </c>
    </row>
    <row r="62" spans="1:11" ht="26.25" thickBot="1">
      <c r="A62" s="13" t="s">
        <v>60</v>
      </c>
      <c r="B62" s="8" t="s">
        <v>61</v>
      </c>
      <c r="C62" s="118">
        <f>D62+G62+H62+I62</f>
        <v>6</v>
      </c>
      <c r="D62" s="11"/>
      <c r="E62" s="11"/>
      <c r="F62" s="11"/>
      <c r="G62" s="11">
        <v>6</v>
      </c>
      <c r="H62" s="11"/>
      <c r="I62" s="11"/>
      <c r="J62" s="11" t="s">
        <v>28</v>
      </c>
      <c r="K62" s="11" t="s">
        <v>28</v>
      </c>
    </row>
    <row r="63" spans="1:11" ht="26.25" thickBot="1">
      <c r="A63" s="10" t="s">
        <v>62</v>
      </c>
      <c r="B63" s="8">
        <v>213</v>
      </c>
      <c r="C63" s="118">
        <f>D63+G63+H63+I63</f>
        <v>0</v>
      </c>
      <c r="D63" s="11"/>
      <c r="E63" s="11"/>
      <c r="F63" s="11"/>
      <c r="G63" s="11"/>
      <c r="H63" s="11"/>
      <c r="I63" s="11"/>
      <c r="J63" s="11" t="s">
        <v>28</v>
      </c>
      <c r="K63" s="11" t="s">
        <v>28</v>
      </c>
    </row>
    <row r="64" spans="1:11" ht="26.25" thickBot="1">
      <c r="A64" s="10" t="s">
        <v>63</v>
      </c>
      <c r="B64" s="8">
        <v>214</v>
      </c>
      <c r="C64" s="118">
        <f t="shared" si="3"/>
        <v>0</v>
      </c>
      <c r="D64" s="11"/>
      <c r="E64" s="11"/>
      <c r="F64" s="11"/>
      <c r="G64" s="11"/>
      <c r="H64" s="11"/>
      <c r="I64" s="11"/>
      <c r="J64" s="11" t="s">
        <v>28</v>
      </c>
      <c r="K64" s="11" t="s">
        <v>28</v>
      </c>
    </row>
    <row r="65" spans="1:11">
      <c r="A65" s="132" t="s">
        <v>64</v>
      </c>
      <c r="B65" s="133"/>
      <c r="C65" s="133"/>
      <c r="D65" s="133"/>
      <c r="E65" s="133"/>
      <c r="F65" s="133"/>
      <c r="G65" s="133"/>
      <c r="H65" s="133"/>
      <c r="I65" s="133"/>
      <c r="J65" s="133"/>
      <c r="K65" s="134"/>
    </row>
    <row r="66" spans="1:11" ht="15.75" thickBot="1">
      <c r="A66" s="129" t="s">
        <v>65</v>
      </c>
      <c r="B66" s="130"/>
      <c r="C66" s="130"/>
      <c r="D66" s="130"/>
      <c r="E66" s="130"/>
      <c r="F66" s="130"/>
      <c r="G66" s="130"/>
      <c r="H66" s="130"/>
      <c r="I66" s="130"/>
      <c r="J66" s="130"/>
      <c r="K66" s="131"/>
    </row>
    <row r="67" spans="1:11" ht="26.25" thickBot="1">
      <c r="A67" s="10" t="s">
        <v>66</v>
      </c>
      <c r="B67" s="8">
        <v>301</v>
      </c>
      <c r="C67" s="118">
        <f>D67+G67+H67+I67+J67+K67</f>
        <v>61712.369999999995</v>
      </c>
      <c r="D67" s="11"/>
      <c r="E67" s="11"/>
      <c r="F67" s="11"/>
      <c r="G67" s="11">
        <v>3874.2</v>
      </c>
      <c r="H67" s="11">
        <v>549.5</v>
      </c>
      <c r="I67" s="11"/>
      <c r="J67" s="11">
        <v>33619.599999999999</v>
      </c>
      <c r="K67" s="66">
        <v>23669.07</v>
      </c>
    </row>
    <row r="68" spans="1:11" ht="51.75" thickBot="1">
      <c r="A68" s="10" t="s">
        <v>67</v>
      </c>
      <c r="B68" s="8">
        <v>302</v>
      </c>
      <c r="C68" s="118"/>
      <c r="D68" s="11" t="s">
        <v>28</v>
      </c>
      <c r="E68" s="11" t="s">
        <v>28</v>
      </c>
      <c r="F68" s="11" t="s">
        <v>28</v>
      </c>
      <c r="G68" s="11" t="s">
        <v>28</v>
      </c>
      <c r="H68" s="11" t="s">
        <v>28</v>
      </c>
      <c r="I68" s="11" t="s">
        <v>28</v>
      </c>
      <c r="J68" s="11" t="s">
        <v>28</v>
      </c>
      <c r="K68" s="11" t="s">
        <v>28</v>
      </c>
    </row>
    <row r="69" spans="1:11" ht="51.75" thickBot="1">
      <c r="A69" s="10" t="s">
        <v>68</v>
      </c>
      <c r="B69" s="8">
        <v>303</v>
      </c>
      <c r="C69" s="118">
        <f>D69+G69+H69+I69</f>
        <v>1975.8</v>
      </c>
      <c r="D69" s="11"/>
      <c r="E69" s="11"/>
      <c r="F69" s="11"/>
      <c r="G69" s="11">
        <v>1426.6</v>
      </c>
      <c r="H69" s="11">
        <v>549.20000000000005</v>
      </c>
      <c r="I69" s="11"/>
      <c r="J69" s="11" t="s">
        <v>28</v>
      </c>
      <c r="K69" s="11" t="s">
        <v>28</v>
      </c>
    </row>
    <row r="70" spans="1:11" s="25" customFormat="1" ht="51.75" thickBot="1">
      <c r="A70" s="22" t="s">
        <v>179</v>
      </c>
      <c r="B70" s="23" t="s">
        <v>180</v>
      </c>
      <c r="C70" s="24">
        <f>D70+G70+H70+I70+J70+K70</f>
        <v>1175.8000000000002</v>
      </c>
      <c r="D70" s="24"/>
      <c r="E70" s="24"/>
      <c r="F70" s="24"/>
      <c r="G70" s="24">
        <v>626.6</v>
      </c>
      <c r="H70" s="24">
        <v>549.20000000000005</v>
      </c>
      <c r="I70" s="24"/>
      <c r="J70" s="24"/>
      <c r="K70" s="24"/>
    </row>
    <row r="71" spans="1:11" s="25" customFormat="1" ht="64.5" thickBot="1">
      <c r="A71" s="22" t="s">
        <v>182</v>
      </c>
      <c r="B71" s="23" t="s">
        <v>181</v>
      </c>
      <c r="C71" s="24">
        <f>D71+G71+H71+I71+J71+K71</f>
        <v>800</v>
      </c>
      <c r="D71" s="24"/>
      <c r="E71" s="24"/>
      <c r="F71" s="24"/>
      <c r="G71" s="24">
        <v>800</v>
      </c>
      <c r="H71" s="24"/>
      <c r="I71" s="24"/>
      <c r="J71" s="24"/>
      <c r="K71" s="24"/>
    </row>
    <row r="72" spans="1:11" ht="64.5" thickBot="1">
      <c r="A72" s="10" t="s">
        <v>69</v>
      </c>
      <c r="B72" s="8">
        <v>304</v>
      </c>
      <c r="C72" s="118">
        <f>D72+G72+H72+I72</f>
        <v>0</v>
      </c>
      <c r="D72" s="11"/>
      <c r="E72" s="11"/>
      <c r="F72" s="11"/>
      <c r="G72" s="11"/>
      <c r="H72" s="11"/>
      <c r="I72" s="11"/>
      <c r="J72" s="11" t="s">
        <v>28</v>
      </c>
      <c r="K72" s="11" t="s">
        <v>28</v>
      </c>
    </row>
    <row r="73" spans="1:11" s="25" customFormat="1" ht="64.5" thickBot="1">
      <c r="A73" s="22" t="s">
        <v>184</v>
      </c>
      <c r="B73" s="23" t="s">
        <v>183</v>
      </c>
      <c r="C73" s="24">
        <f>D73+G73+H73+I73+J73+K73</f>
        <v>0</v>
      </c>
      <c r="D73" s="49"/>
      <c r="E73" s="49"/>
      <c r="F73" s="49"/>
      <c r="G73" s="49"/>
      <c r="H73" s="24"/>
      <c r="I73" s="24"/>
      <c r="J73" s="24"/>
      <c r="K73" s="24"/>
    </row>
    <row r="74" spans="1:11" s="29" customFormat="1" ht="90" thickBot="1">
      <c r="A74" s="26" t="s">
        <v>185</v>
      </c>
      <c r="B74" s="27">
        <v>305</v>
      </c>
      <c r="C74" s="118">
        <f>D74+G74+H74+I74+J74+K74</f>
        <v>0</v>
      </c>
      <c r="D74" s="28"/>
      <c r="E74" s="28"/>
      <c r="F74" s="28"/>
      <c r="G74" s="28"/>
      <c r="H74" s="28"/>
      <c r="I74" s="28"/>
      <c r="J74" s="28"/>
      <c r="K74" s="28"/>
    </row>
    <row r="75" spans="1:11" ht="51.75" thickBot="1">
      <c r="A75" s="10" t="s">
        <v>70</v>
      </c>
      <c r="B75" s="8">
        <v>306</v>
      </c>
      <c r="C75" s="118">
        <f>D75+G75+H75+I75</f>
        <v>0</v>
      </c>
      <c r="D75" s="11"/>
      <c r="E75" s="11"/>
      <c r="F75" s="11"/>
      <c r="G75" s="11"/>
      <c r="H75" s="11"/>
      <c r="I75" s="11"/>
      <c r="J75" s="11" t="s">
        <v>28</v>
      </c>
      <c r="K75" s="11" t="s">
        <v>28</v>
      </c>
    </row>
    <row r="76" spans="1:11" ht="39" thickBot="1">
      <c r="A76" s="10" t="s">
        <v>71</v>
      </c>
      <c r="B76" s="8">
        <v>307</v>
      </c>
      <c r="C76" s="118">
        <f>D76+G76</f>
        <v>500</v>
      </c>
      <c r="D76" s="11"/>
      <c r="E76" s="11"/>
      <c r="F76" s="11"/>
      <c r="G76" s="11">
        <v>500</v>
      </c>
      <c r="H76" s="11" t="s">
        <v>28</v>
      </c>
      <c r="I76" s="11" t="s">
        <v>28</v>
      </c>
      <c r="J76" s="11" t="s">
        <v>28</v>
      </c>
      <c r="K76" s="11" t="s">
        <v>28</v>
      </c>
    </row>
    <row r="77" spans="1:11" ht="39" thickBot="1">
      <c r="A77" s="10" t="s">
        <v>72</v>
      </c>
      <c r="B77" s="8">
        <v>308</v>
      </c>
      <c r="C77" s="118">
        <f>D77+G77</f>
        <v>0</v>
      </c>
      <c r="D77" s="11"/>
      <c r="E77" s="11"/>
      <c r="F77" s="11"/>
      <c r="G77" s="11"/>
      <c r="H77" s="11" t="s">
        <v>28</v>
      </c>
      <c r="I77" s="11" t="s">
        <v>28</v>
      </c>
      <c r="J77" s="11" t="s">
        <v>28</v>
      </c>
      <c r="K77" s="11" t="s">
        <v>28</v>
      </c>
    </row>
    <row r="78" spans="1:11" s="25" customFormat="1" ht="26.25" thickBot="1">
      <c r="A78" s="22" t="s">
        <v>186</v>
      </c>
      <c r="B78" s="23" t="s">
        <v>188</v>
      </c>
      <c r="C78" s="63">
        <f>D78+G78+H78+J78+K78</f>
        <v>61712.07</v>
      </c>
      <c r="D78" s="24"/>
      <c r="E78" s="24"/>
      <c r="F78" s="24"/>
      <c r="G78" s="24">
        <v>3874.2</v>
      </c>
      <c r="H78" s="24">
        <v>549.20000000000005</v>
      </c>
      <c r="I78" s="24"/>
      <c r="J78" s="24">
        <v>33619.599999999999</v>
      </c>
      <c r="K78" s="24">
        <v>23669.07</v>
      </c>
    </row>
    <row r="79" spans="1:11" s="25" customFormat="1" ht="26.25" thickBot="1">
      <c r="A79" s="22" t="s">
        <v>187</v>
      </c>
      <c r="B79" s="23" t="s">
        <v>189</v>
      </c>
      <c r="C79" s="120"/>
      <c r="D79" s="24"/>
      <c r="E79" s="24"/>
      <c r="F79" s="24"/>
      <c r="G79" s="24"/>
      <c r="H79" s="24"/>
      <c r="I79" s="24"/>
      <c r="J79" s="24"/>
      <c r="K79" s="24"/>
    </row>
    <row r="80" spans="1:11" ht="26.25" thickBot="1">
      <c r="A80" s="10" t="s">
        <v>73</v>
      </c>
      <c r="B80" s="8">
        <v>309</v>
      </c>
      <c r="C80" s="117">
        <f>D80+G80+H80+J80+K80</f>
        <v>61402.02</v>
      </c>
      <c r="D80" s="11"/>
      <c r="E80" s="11"/>
      <c r="F80" s="11"/>
      <c r="G80" s="11">
        <v>3567.25</v>
      </c>
      <c r="H80" s="11">
        <v>546.1</v>
      </c>
      <c r="I80" s="11"/>
      <c r="J80" s="11">
        <v>33619.599999999999</v>
      </c>
      <c r="K80" s="11">
        <v>23669.07</v>
      </c>
    </row>
    <row r="81" spans="1:11" ht="51.75" thickBot="1">
      <c r="A81" s="10" t="s">
        <v>74</v>
      </c>
      <c r="B81" s="8">
        <v>310</v>
      </c>
      <c r="C81" s="118">
        <f>G81+H81+D81+E81+F81+I81</f>
        <v>1972.5</v>
      </c>
      <c r="D81" s="11"/>
      <c r="E81" s="11"/>
      <c r="F81" s="11"/>
      <c r="G81" s="11">
        <v>1426.4</v>
      </c>
      <c r="H81" s="11">
        <v>546.1</v>
      </c>
      <c r="I81" s="11"/>
      <c r="J81" s="11" t="s">
        <v>28</v>
      </c>
      <c r="K81" s="11" t="s">
        <v>28</v>
      </c>
    </row>
    <row r="82" spans="1:11" s="25" customFormat="1" ht="64.5" thickBot="1">
      <c r="A82" s="22" t="s">
        <v>190</v>
      </c>
      <c r="B82" s="23" t="s">
        <v>192</v>
      </c>
      <c r="C82" s="49">
        <f>G82+H82+D82+E82+F82+I82+J82+K82</f>
        <v>1172.5</v>
      </c>
      <c r="D82" s="49"/>
      <c r="E82" s="49"/>
      <c r="F82" s="49"/>
      <c r="G82" s="49">
        <v>626.4</v>
      </c>
      <c r="H82" s="49">
        <v>546.1</v>
      </c>
      <c r="I82" s="63"/>
      <c r="J82" s="63"/>
      <c r="K82" s="24"/>
    </row>
    <row r="83" spans="1:11" s="25" customFormat="1" ht="64.5" thickBot="1">
      <c r="A83" s="22" t="s">
        <v>191</v>
      </c>
      <c r="B83" s="23" t="s">
        <v>193</v>
      </c>
      <c r="C83" s="49">
        <f>G83+H83+D83+E83+F83+I83+J83+K83</f>
        <v>800</v>
      </c>
      <c r="D83" s="49"/>
      <c r="E83" s="49"/>
      <c r="F83" s="49"/>
      <c r="G83" s="49">
        <v>800</v>
      </c>
      <c r="H83" s="49"/>
      <c r="I83" s="63"/>
      <c r="J83" s="63"/>
      <c r="K83" s="24"/>
    </row>
    <row r="84" spans="1:11" ht="39" thickBot="1">
      <c r="A84" s="10" t="s">
        <v>75</v>
      </c>
      <c r="B84" s="8">
        <v>311</v>
      </c>
      <c r="C84" s="119">
        <f>G84+D84+E84+F84</f>
        <v>487.5</v>
      </c>
      <c r="D84" s="64"/>
      <c r="E84" s="64"/>
      <c r="F84" s="64"/>
      <c r="G84" s="64">
        <v>487.5</v>
      </c>
      <c r="H84" s="66" t="s">
        <v>28</v>
      </c>
      <c r="I84" s="66" t="s">
        <v>28</v>
      </c>
      <c r="J84" s="66" t="s">
        <v>28</v>
      </c>
      <c r="K84" s="11" t="s">
        <v>28</v>
      </c>
    </row>
    <row r="85" spans="1:11" ht="39" thickBot="1">
      <c r="A85" s="10" t="s">
        <v>76</v>
      </c>
      <c r="B85" s="8">
        <v>312</v>
      </c>
      <c r="C85" s="119">
        <f>G85+D85+E85+F85</f>
        <v>0</v>
      </c>
      <c r="D85" s="64"/>
      <c r="E85" s="64"/>
      <c r="F85" s="64"/>
      <c r="G85" s="64"/>
      <c r="H85" s="66" t="s">
        <v>28</v>
      </c>
      <c r="I85" s="66" t="s">
        <v>28</v>
      </c>
      <c r="J85" s="66" t="s">
        <v>28</v>
      </c>
      <c r="K85" s="11" t="s">
        <v>28</v>
      </c>
    </row>
    <row r="86" spans="1:11" ht="39" thickBot="1">
      <c r="A86" s="10" t="s">
        <v>77</v>
      </c>
      <c r="B86" s="8">
        <v>313</v>
      </c>
      <c r="C86" s="117">
        <f>SUM(D86:K86)</f>
        <v>61402.02</v>
      </c>
      <c r="D86" s="66"/>
      <c r="E86" s="66"/>
      <c r="F86" s="66"/>
      <c r="G86" s="66">
        <v>3567.25</v>
      </c>
      <c r="H86" s="66">
        <v>546.1</v>
      </c>
      <c r="I86" s="66"/>
      <c r="J86" s="66">
        <v>33619.599999999999</v>
      </c>
      <c r="K86" s="44">
        <v>23669.07</v>
      </c>
    </row>
    <row r="87" spans="1:11" ht="26.25" thickBot="1">
      <c r="A87" s="42" t="s">
        <v>211</v>
      </c>
      <c r="B87" s="39">
        <v>314</v>
      </c>
      <c r="C87" s="119">
        <f t="shared" ref="C87:C94" si="4">SUM(D87:K87)</f>
        <v>0</v>
      </c>
      <c r="D87" s="65"/>
      <c r="E87" s="65"/>
      <c r="F87" s="65"/>
      <c r="G87" s="65"/>
      <c r="H87" s="65"/>
      <c r="I87" s="65"/>
      <c r="J87" s="65"/>
      <c r="K87" s="41"/>
    </row>
    <row r="88" spans="1:11" ht="15.75" thickBot="1">
      <c r="A88" s="10" t="s">
        <v>78</v>
      </c>
      <c r="B88" s="8">
        <v>315</v>
      </c>
      <c r="C88" s="119">
        <f t="shared" si="4"/>
        <v>0</v>
      </c>
      <c r="D88" s="64"/>
      <c r="E88" s="64"/>
      <c r="F88" s="64"/>
      <c r="G88" s="64"/>
      <c r="H88" s="64"/>
      <c r="I88" s="64"/>
      <c r="J88" s="64"/>
      <c r="K88" s="11"/>
    </row>
    <row r="89" spans="1:11" ht="26.25" thickBot="1">
      <c r="A89" s="10" t="s">
        <v>79</v>
      </c>
      <c r="B89" s="8">
        <v>321</v>
      </c>
      <c r="C89" s="119">
        <f>SUM(D89:K89)</f>
        <v>0</v>
      </c>
      <c r="D89" s="66"/>
      <c r="E89" s="66"/>
      <c r="F89" s="66"/>
      <c r="G89" s="66"/>
      <c r="H89" s="64"/>
      <c r="I89" s="64"/>
      <c r="J89" s="64"/>
      <c r="K89" s="11"/>
    </row>
    <row r="90" spans="1:11" ht="26.25" thickBot="1">
      <c r="A90" s="10" t="s">
        <v>80</v>
      </c>
      <c r="B90" s="8">
        <v>322</v>
      </c>
      <c r="C90" s="119">
        <f t="shared" si="4"/>
        <v>1010.3</v>
      </c>
      <c r="D90" s="66"/>
      <c r="E90" s="66"/>
      <c r="F90" s="66"/>
      <c r="G90" s="66">
        <v>1010.3</v>
      </c>
      <c r="H90" s="64"/>
      <c r="I90" s="64"/>
      <c r="J90" s="64"/>
      <c r="K90" s="11"/>
    </row>
    <row r="91" spans="1:11" ht="26.25" thickBot="1">
      <c r="A91" s="42" t="s">
        <v>210</v>
      </c>
      <c r="B91" s="39">
        <v>323</v>
      </c>
      <c r="C91" s="119">
        <f t="shared" si="4"/>
        <v>1010.3</v>
      </c>
      <c r="D91" s="68"/>
      <c r="E91" s="68"/>
      <c r="F91" s="68"/>
      <c r="G91" s="68">
        <v>1010.3</v>
      </c>
      <c r="H91" s="65"/>
      <c r="I91" s="65"/>
      <c r="J91" s="65"/>
      <c r="K91" s="41"/>
    </row>
    <row r="92" spans="1:11" ht="26.25" thickBot="1">
      <c r="A92" s="13" t="s">
        <v>45</v>
      </c>
      <c r="B92" s="8">
        <v>324</v>
      </c>
      <c r="C92" s="119">
        <f t="shared" si="4"/>
        <v>0</v>
      </c>
      <c r="D92" s="64"/>
      <c r="E92" s="64"/>
      <c r="F92" s="64"/>
      <c r="G92" s="64"/>
      <c r="H92" s="64"/>
      <c r="I92" s="64"/>
      <c r="J92" s="64"/>
      <c r="K92" s="11"/>
    </row>
    <row r="93" spans="1:11" ht="39" thickBot="1">
      <c r="A93" s="13" t="s">
        <v>46</v>
      </c>
      <c r="B93" s="8">
        <v>325</v>
      </c>
      <c r="C93" s="119">
        <f t="shared" si="4"/>
        <v>0</v>
      </c>
      <c r="D93" s="64"/>
      <c r="E93" s="64"/>
      <c r="F93" s="64"/>
      <c r="G93" s="64"/>
      <c r="H93" s="64"/>
      <c r="I93" s="64"/>
      <c r="J93" s="64"/>
      <c r="K93" s="11"/>
    </row>
    <row r="94" spans="1:11" ht="15.75" thickBot="1">
      <c r="A94" s="10" t="s">
        <v>47</v>
      </c>
      <c r="B94" s="8">
        <v>326</v>
      </c>
      <c r="C94" s="119">
        <f t="shared" si="4"/>
        <v>0</v>
      </c>
      <c r="D94" s="64"/>
      <c r="E94" s="64"/>
      <c r="F94" s="64"/>
      <c r="G94" s="64"/>
      <c r="H94" s="64"/>
      <c r="I94" s="64"/>
      <c r="J94" s="64"/>
      <c r="K94" s="11"/>
    </row>
    <row r="95" spans="1:11" ht="24" customHeight="1" thickBot="1">
      <c r="A95" s="135" t="s">
        <v>81</v>
      </c>
      <c r="B95" s="136"/>
      <c r="C95" s="136"/>
      <c r="D95" s="136"/>
      <c r="E95" s="136"/>
      <c r="F95" s="136"/>
      <c r="G95" s="136"/>
      <c r="H95" s="136"/>
      <c r="I95" s="136"/>
      <c r="J95" s="136"/>
      <c r="K95" s="137"/>
    </row>
    <row r="96" spans="1:11" ht="24" customHeight="1" thickBot="1">
      <c r="A96" s="135" t="s">
        <v>82</v>
      </c>
      <c r="B96" s="136"/>
      <c r="C96" s="136"/>
      <c r="D96" s="136"/>
      <c r="E96" s="136"/>
      <c r="F96" s="136"/>
      <c r="G96" s="136"/>
      <c r="H96" s="136"/>
      <c r="I96" s="136"/>
      <c r="J96" s="136"/>
      <c r="K96" s="137"/>
    </row>
    <row r="97" spans="1:11" ht="64.5" thickBot="1">
      <c r="A97" s="10" t="s">
        <v>83</v>
      </c>
      <c r="B97" s="8" t="s">
        <v>209</v>
      </c>
      <c r="C97" s="118">
        <f>D97+E97+F97+G97+H97+I97</f>
        <v>7</v>
      </c>
      <c r="D97" s="44"/>
      <c r="E97" s="44"/>
      <c r="F97" s="44"/>
      <c r="G97" s="44">
        <v>6</v>
      </c>
      <c r="H97" s="44">
        <v>1</v>
      </c>
      <c r="I97" s="11"/>
      <c r="J97" s="8" t="s">
        <v>28</v>
      </c>
      <c r="K97" s="8" t="s">
        <v>28</v>
      </c>
    </row>
    <row r="98" spans="1:11" ht="77.25" thickBot="1">
      <c r="A98" s="10" t="s">
        <v>84</v>
      </c>
      <c r="B98" s="8" t="s">
        <v>208</v>
      </c>
      <c r="C98" s="118">
        <f t="shared" ref="C98:C104" si="5">D98+E98+F98+G98+H98+I98</f>
        <v>3</v>
      </c>
      <c r="D98" s="44"/>
      <c r="E98" s="44"/>
      <c r="F98" s="44"/>
      <c r="G98" s="44">
        <v>2</v>
      </c>
      <c r="H98" s="44">
        <v>1</v>
      </c>
      <c r="I98" s="11"/>
      <c r="J98" s="8" t="s">
        <v>28</v>
      </c>
      <c r="K98" s="8" t="s">
        <v>28</v>
      </c>
    </row>
    <row r="99" spans="1:11" ht="51.75" thickBot="1">
      <c r="A99" s="10" t="s">
        <v>85</v>
      </c>
      <c r="B99" s="8" t="s">
        <v>206</v>
      </c>
      <c r="C99" s="118">
        <f t="shared" si="5"/>
        <v>8</v>
      </c>
      <c r="D99" s="44"/>
      <c r="E99" s="44"/>
      <c r="F99" s="44"/>
      <c r="G99" s="44">
        <v>7</v>
      </c>
      <c r="H99" s="44">
        <v>1</v>
      </c>
      <c r="I99" s="11"/>
      <c r="J99" s="8" t="s">
        <v>28</v>
      </c>
      <c r="K99" s="8" t="s">
        <v>28</v>
      </c>
    </row>
    <row r="100" spans="1:11" ht="90" thickBot="1">
      <c r="A100" s="10" t="s">
        <v>86</v>
      </c>
      <c r="B100" s="8" t="s">
        <v>207</v>
      </c>
      <c r="C100" s="118">
        <f t="shared" si="5"/>
        <v>3</v>
      </c>
      <c r="D100" s="44"/>
      <c r="E100" s="44"/>
      <c r="F100" s="44"/>
      <c r="G100" s="44">
        <v>2</v>
      </c>
      <c r="H100" s="44">
        <v>1</v>
      </c>
      <c r="I100" s="11"/>
      <c r="J100" s="8" t="s">
        <v>28</v>
      </c>
      <c r="K100" s="8" t="s">
        <v>28</v>
      </c>
    </row>
    <row r="101" spans="1:11" ht="15.75" thickBot="1">
      <c r="A101" s="135" t="s">
        <v>87</v>
      </c>
      <c r="B101" s="136"/>
      <c r="C101" s="136"/>
      <c r="D101" s="136"/>
      <c r="E101" s="136"/>
      <c r="F101" s="136"/>
      <c r="G101" s="136"/>
      <c r="H101" s="136"/>
      <c r="I101" s="136"/>
      <c r="J101" s="136"/>
      <c r="K101" s="137"/>
    </row>
    <row r="102" spans="1:11" ht="77.25" thickBot="1">
      <c r="A102" s="10" t="s">
        <v>88</v>
      </c>
      <c r="B102" s="8" t="s">
        <v>205</v>
      </c>
      <c r="C102" s="118">
        <f t="shared" si="5"/>
        <v>26</v>
      </c>
      <c r="D102" s="44"/>
      <c r="E102" s="44"/>
      <c r="F102" s="44"/>
      <c r="G102" s="44">
        <v>25</v>
      </c>
      <c r="H102" s="44">
        <v>1</v>
      </c>
      <c r="I102" s="11"/>
      <c r="J102" s="8" t="s">
        <v>28</v>
      </c>
      <c r="K102" s="8" t="s">
        <v>28</v>
      </c>
    </row>
    <row r="103" spans="1:11" ht="39" thickBot="1">
      <c r="A103" s="10" t="s">
        <v>89</v>
      </c>
      <c r="B103" s="8" t="s">
        <v>204</v>
      </c>
      <c r="C103" s="118">
        <f t="shared" si="5"/>
        <v>0</v>
      </c>
      <c r="D103" s="44"/>
      <c r="E103" s="44"/>
      <c r="F103" s="44"/>
      <c r="G103" s="44"/>
      <c r="H103" s="44"/>
      <c r="I103" s="11"/>
      <c r="J103" s="8" t="s">
        <v>28</v>
      </c>
      <c r="K103" s="8" t="s">
        <v>28</v>
      </c>
    </row>
    <row r="104" spans="1:11" ht="51.75" thickBot="1">
      <c r="A104" s="10" t="s">
        <v>90</v>
      </c>
      <c r="B104" s="8" t="s">
        <v>203</v>
      </c>
      <c r="C104" s="118">
        <f t="shared" si="5"/>
        <v>0</v>
      </c>
      <c r="D104" s="11"/>
      <c r="E104" s="11"/>
      <c r="F104" s="11"/>
      <c r="G104" s="11"/>
      <c r="H104" s="11"/>
      <c r="I104" s="11"/>
      <c r="J104" s="8" t="s">
        <v>28</v>
      </c>
      <c r="K104" s="8" t="s">
        <v>28</v>
      </c>
    </row>
    <row r="105" spans="1:11">
      <c r="A105" s="132" t="s">
        <v>91</v>
      </c>
      <c r="B105" s="133"/>
      <c r="C105" s="133"/>
      <c r="D105" s="133"/>
      <c r="E105" s="133"/>
      <c r="F105" s="133"/>
      <c r="G105" s="133"/>
      <c r="H105" s="133"/>
      <c r="I105" s="133"/>
      <c r="J105" s="133"/>
      <c r="K105" s="134"/>
    </row>
    <row r="106" spans="1:11" ht="15.75" thickBot="1">
      <c r="A106" s="129" t="s">
        <v>92</v>
      </c>
      <c r="B106" s="130"/>
      <c r="C106" s="130"/>
      <c r="D106" s="130"/>
      <c r="E106" s="130"/>
      <c r="F106" s="130"/>
      <c r="G106" s="130"/>
      <c r="H106" s="130"/>
      <c r="I106" s="130"/>
      <c r="J106" s="130"/>
      <c r="K106" s="131"/>
    </row>
    <row r="107" spans="1:11" ht="15.75" thickBot="1">
      <c r="A107" s="10" t="s">
        <v>93</v>
      </c>
      <c r="B107" s="8" t="s">
        <v>202</v>
      </c>
      <c r="C107" s="118">
        <f>C80</f>
        <v>61402.02</v>
      </c>
      <c r="D107" s="8" t="s">
        <v>28</v>
      </c>
      <c r="E107" s="8" t="s">
        <v>28</v>
      </c>
      <c r="F107" s="8" t="s">
        <v>28</v>
      </c>
      <c r="G107" s="8" t="s">
        <v>28</v>
      </c>
      <c r="H107" s="8" t="s">
        <v>28</v>
      </c>
      <c r="I107" s="8" t="s">
        <v>28</v>
      </c>
      <c r="J107" s="8" t="s">
        <v>28</v>
      </c>
      <c r="K107" s="8" t="s">
        <v>28</v>
      </c>
    </row>
    <row r="108" spans="1:11" ht="60.75" thickBot="1">
      <c r="A108" s="14" t="s">
        <v>94</v>
      </c>
      <c r="B108" s="8" t="s">
        <v>201</v>
      </c>
      <c r="C108" s="118">
        <f>C107-C81-J80-K80</f>
        <v>2140.8499999999985</v>
      </c>
      <c r="D108" s="8" t="s">
        <v>28</v>
      </c>
      <c r="E108" s="8" t="s">
        <v>28</v>
      </c>
      <c r="F108" s="8" t="s">
        <v>28</v>
      </c>
      <c r="G108" s="8" t="s">
        <v>28</v>
      </c>
      <c r="H108" s="8" t="s">
        <v>28</v>
      </c>
      <c r="I108" s="8" t="s">
        <v>28</v>
      </c>
      <c r="J108" s="8" t="s">
        <v>28</v>
      </c>
      <c r="K108" s="8" t="s">
        <v>28</v>
      </c>
    </row>
    <row r="109" spans="1:11" ht="51.75" thickBot="1">
      <c r="A109" s="10" t="s">
        <v>95</v>
      </c>
      <c r="B109" s="8" t="s">
        <v>200</v>
      </c>
      <c r="C109" s="118">
        <f>G109+H109+D109+E109+F109+I109</f>
        <v>3347.8</v>
      </c>
      <c r="D109" s="44"/>
      <c r="E109" s="44"/>
      <c r="F109" s="44"/>
      <c r="G109" s="44">
        <v>3247.8</v>
      </c>
      <c r="H109" s="121">
        <v>100</v>
      </c>
      <c r="I109" s="11"/>
      <c r="J109" s="8" t="s">
        <v>28</v>
      </c>
      <c r="K109" s="8" t="s">
        <v>28</v>
      </c>
    </row>
    <row r="110" spans="1:11" ht="64.5" thickBot="1">
      <c r="A110" s="10" t="s">
        <v>96</v>
      </c>
      <c r="B110" s="8" t="s">
        <v>199</v>
      </c>
      <c r="C110" s="118">
        <f t="shared" ref="C110:C113" si="6">G110+H110+D110+E110+F110+I110</f>
        <v>900</v>
      </c>
      <c r="D110" s="44"/>
      <c r="E110" s="44"/>
      <c r="F110" s="44"/>
      <c r="G110" s="122">
        <v>800</v>
      </c>
      <c r="H110" s="121">
        <v>100</v>
      </c>
      <c r="I110" s="11"/>
      <c r="J110" s="8" t="s">
        <v>28</v>
      </c>
      <c r="K110" s="8" t="s">
        <v>28</v>
      </c>
    </row>
    <row r="111" spans="1:11" ht="51.75" thickBot="1">
      <c r="A111" s="10" t="s">
        <v>97</v>
      </c>
      <c r="B111" s="8" t="s">
        <v>198</v>
      </c>
      <c r="C111" s="128">
        <f>G111+H111+D111+E111+F111+I111</f>
        <v>2140.85</v>
      </c>
      <c r="D111" s="44"/>
      <c r="E111" s="44"/>
      <c r="F111" s="44"/>
      <c r="G111" s="122">
        <v>2140.85</v>
      </c>
      <c r="H111" s="44"/>
      <c r="I111" s="11"/>
      <c r="J111" s="8" t="s">
        <v>28</v>
      </c>
      <c r="K111" s="8" t="s">
        <v>28</v>
      </c>
    </row>
    <row r="112" spans="1:11" ht="26.25" thickBot="1">
      <c r="A112" s="38" t="s">
        <v>214</v>
      </c>
      <c r="B112" s="39" t="s">
        <v>197</v>
      </c>
      <c r="C112" s="118">
        <f t="shared" si="6"/>
        <v>2140.85</v>
      </c>
      <c r="D112" s="41"/>
      <c r="E112" s="41"/>
      <c r="F112" s="41"/>
      <c r="G112" s="123">
        <v>2140.85</v>
      </c>
      <c r="H112" s="41"/>
      <c r="I112" s="41"/>
      <c r="J112" s="39" t="s">
        <v>28</v>
      </c>
      <c r="K112" s="39" t="s">
        <v>28</v>
      </c>
    </row>
    <row r="113" spans="1:11" ht="26.25" thickBot="1">
      <c r="A113" s="13" t="s">
        <v>98</v>
      </c>
      <c r="B113" s="8" t="s">
        <v>196</v>
      </c>
      <c r="C113" s="118">
        <f t="shared" si="6"/>
        <v>0</v>
      </c>
      <c r="D113" s="11"/>
      <c r="E113" s="11"/>
      <c r="F113" s="11"/>
      <c r="G113" s="122"/>
      <c r="H113" s="11"/>
      <c r="I113" s="11"/>
      <c r="J113" s="8" t="s">
        <v>28</v>
      </c>
      <c r="K113" s="8" t="s">
        <v>28</v>
      </c>
    </row>
    <row r="114" spans="1:11" ht="90" thickBot="1">
      <c r="A114" s="10" t="s">
        <v>99</v>
      </c>
      <c r="B114" s="8" t="s">
        <v>195</v>
      </c>
      <c r="C114" s="118">
        <f>G114+H114+D114+E114+F114+I114</f>
        <v>896.6</v>
      </c>
      <c r="D114" s="44"/>
      <c r="E114" s="44"/>
      <c r="F114" s="44"/>
      <c r="G114" s="122">
        <v>800</v>
      </c>
      <c r="H114" s="11">
        <v>96.6</v>
      </c>
      <c r="I114" s="11"/>
      <c r="J114" s="8" t="s">
        <v>28</v>
      </c>
      <c r="K114" s="8" t="s">
        <v>28</v>
      </c>
    </row>
    <row r="115" spans="1:11" ht="77.25" thickBot="1">
      <c r="A115" s="13" t="s">
        <v>100</v>
      </c>
      <c r="B115" s="15" t="s">
        <v>194</v>
      </c>
      <c r="C115" s="118"/>
      <c r="D115" s="15" t="s">
        <v>28</v>
      </c>
      <c r="E115" s="15" t="s">
        <v>28</v>
      </c>
      <c r="F115" s="15" t="s">
        <v>28</v>
      </c>
      <c r="G115" s="8" t="s">
        <v>28</v>
      </c>
      <c r="H115" s="15" t="s">
        <v>28</v>
      </c>
      <c r="I115" s="15" t="s">
        <v>28</v>
      </c>
      <c r="J115" s="15" t="s">
        <v>28</v>
      </c>
      <c r="K115" s="15" t="s">
        <v>28</v>
      </c>
    </row>
    <row r="116" spans="1:11" ht="15.75">
      <c r="A116" s="16"/>
      <c r="C116" s="69"/>
    </row>
    <row r="117" spans="1:11" ht="16.5" customHeight="1">
      <c r="A117" s="141" t="s">
        <v>230</v>
      </c>
      <c r="B117" s="141"/>
      <c r="C117" s="101"/>
      <c r="D117" s="50" t="s">
        <v>216</v>
      </c>
      <c r="E117" s="50"/>
      <c r="F117" s="50"/>
      <c r="G117" s="51" t="s">
        <v>231</v>
      </c>
      <c r="H117" s="50"/>
    </row>
    <row r="118" spans="1:11" ht="15.75">
      <c r="A118" s="16"/>
      <c r="C118" s="69"/>
      <c r="D118" s="17" t="s">
        <v>101</v>
      </c>
    </row>
    <row r="119" spans="1:11" ht="15.75">
      <c r="A119" s="142" t="s">
        <v>217</v>
      </c>
      <c r="B119" s="142"/>
      <c r="C119" s="69"/>
    </row>
    <row r="120" spans="1:11" ht="15.75">
      <c r="A120" s="142" t="s">
        <v>233</v>
      </c>
      <c r="B120" s="142"/>
      <c r="C120" s="69"/>
    </row>
    <row r="121" spans="1:11" ht="15.75">
      <c r="A121" s="142" t="s">
        <v>232</v>
      </c>
      <c r="B121" s="142"/>
      <c r="C121" s="69"/>
    </row>
  </sheetData>
  <mergeCells count="30">
    <mergeCell ref="A117:B117"/>
    <mergeCell ref="A119:B119"/>
    <mergeCell ref="A120:B120"/>
    <mergeCell ref="A121:B121"/>
    <mergeCell ref="B9:G9"/>
    <mergeCell ref="A18:K18"/>
    <mergeCell ref="A19:K19"/>
    <mergeCell ref="A14:A16"/>
    <mergeCell ref="B14:B16"/>
    <mergeCell ref="D14:K14"/>
    <mergeCell ref="D15:F15"/>
    <mergeCell ref="G15:G16"/>
    <mergeCell ref="H15:H16"/>
    <mergeCell ref="I15:I16"/>
    <mergeCell ref="J15:K15"/>
    <mergeCell ref="A13:K13"/>
    <mergeCell ref="B11:K11"/>
    <mergeCell ref="A95:K95"/>
    <mergeCell ref="A105:K105"/>
    <mergeCell ref="A2:K2"/>
    <mergeCell ref="A3:K3"/>
    <mergeCell ref="A4:K4"/>
    <mergeCell ref="A5:K5"/>
    <mergeCell ref="A6:K6"/>
    <mergeCell ref="A106:K106"/>
    <mergeCell ref="A65:K65"/>
    <mergeCell ref="A66:K66"/>
    <mergeCell ref="A50:K50"/>
    <mergeCell ref="A96:K96"/>
    <mergeCell ref="A101:K101"/>
  </mergeCells>
  <hyperlinks>
    <hyperlink ref="A108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44" orientation="portrait" r:id="rId2"/>
  <rowBreaks count="2" manualBreakCount="2">
    <brk id="49" max="16383" man="1"/>
    <brk id="8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77"/>
  <sheetViews>
    <sheetView view="pageBreakPreview" topLeftCell="A47" zoomScale="90" zoomScaleNormal="100" zoomScaleSheetLayoutView="90" workbookViewId="0">
      <selection activeCell="C71" sqref="C71"/>
    </sheetView>
  </sheetViews>
  <sheetFormatPr defaultRowHeight="15"/>
  <cols>
    <col min="1" max="1" width="9.7109375" customWidth="1"/>
    <col min="2" max="2" width="38.5703125" customWidth="1"/>
    <col min="3" max="5" width="12.42578125" customWidth="1"/>
    <col min="6" max="6" width="14.28515625" customWidth="1"/>
    <col min="7" max="10" width="12.42578125" customWidth="1"/>
  </cols>
  <sheetData>
    <row r="1" spans="1:10" ht="16.5">
      <c r="A1" s="153" t="s">
        <v>102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5.75">
      <c r="A2" s="154" t="s">
        <v>1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ht="16.5">
      <c r="A3" s="155" t="s">
        <v>103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 ht="16.5">
      <c r="A4" s="155" t="s">
        <v>104</v>
      </c>
      <c r="B4" s="155"/>
      <c r="C4" s="155"/>
      <c r="D4" s="155"/>
      <c r="E4" s="155"/>
      <c r="F4" s="155"/>
      <c r="G4" s="155"/>
      <c r="H4" s="155"/>
      <c r="I4" s="155"/>
      <c r="J4" s="155"/>
    </row>
    <row r="5" spans="1:10" ht="16.5">
      <c r="A5" s="155" t="s">
        <v>105</v>
      </c>
      <c r="B5" s="155"/>
      <c r="C5" s="155"/>
      <c r="D5" s="155"/>
      <c r="E5" s="155"/>
      <c r="F5" s="155"/>
      <c r="G5" s="155"/>
      <c r="H5" s="155"/>
      <c r="I5" s="155"/>
      <c r="J5" s="155"/>
    </row>
    <row r="6" spans="1:10" ht="15.75">
      <c r="A6" s="2"/>
    </row>
    <row r="7" spans="1:10" ht="31.5">
      <c r="A7" s="45" t="s">
        <v>106</v>
      </c>
      <c r="B7" s="151" t="s">
        <v>219</v>
      </c>
      <c r="C7" s="151"/>
      <c r="D7" s="151"/>
      <c r="E7" s="151"/>
      <c r="F7" s="20"/>
      <c r="G7" s="20"/>
      <c r="H7" s="20"/>
      <c r="I7" s="20"/>
      <c r="J7" s="20"/>
    </row>
    <row r="8" spans="1:10" ht="66.599999999999994" customHeight="1">
      <c r="A8" s="45" t="s">
        <v>6</v>
      </c>
      <c r="B8" s="152"/>
      <c r="C8" s="152"/>
      <c r="D8" s="152"/>
      <c r="E8" s="152"/>
      <c r="F8" s="18"/>
      <c r="G8" s="18"/>
      <c r="H8" s="18"/>
      <c r="I8" s="18"/>
      <c r="J8" s="20"/>
    </row>
    <row r="9" spans="1:10" ht="47.25">
      <c r="A9" s="45" t="s">
        <v>7</v>
      </c>
      <c r="B9" s="156" t="str">
        <f>'№ 1-закупки'!B11:K11</f>
        <v>1 квартал 2018 г.</v>
      </c>
      <c r="C9" s="156"/>
      <c r="D9" s="156"/>
      <c r="E9" s="156"/>
      <c r="F9" s="18"/>
      <c r="G9" s="18"/>
      <c r="H9" s="18"/>
      <c r="I9" s="18"/>
      <c r="J9" s="20"/>
    </row>
    <row r="10" spans="1:10" ht="16.5" thickBot="1">
      <c r="A10" s="157" t="s">
        <v>8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26.45" customHeight="1" thickBot="1">
      <c r="A11" s="158" t="s">
        <v>107</v>
      </c>
      <c r="B11" s="158" t="s">
        <v>108</v>
      </c>
      <c r="C11" s="158" t="s">
        <v>109</v>
      </c>
      <c r="D11" s="158" t="s">
        <v>110</v>
      </c>
      <c r="E11" s="158" t="s">
        <v>111</v>
      </c>
      <c r="F11" s="158" t="s">
        <v>112</v>
      </c>
      <c r="G11" s="158" t="s">
        <v>113</v>
      </c>
      <c r="H11" s="161" t="s">
        <v>114</v>
      </c>
      <c r="I11" s="162"/>
      <c r="J11" s="158" t="s">
        <v>115</v>
      </c>
    </row>
    <row r="12" spans="1:10" ht="25.5">
      <c r="A12" s="159"/>
      <c r="B12" s="159"/>
      <c r="C12" s="159"/>
      <c r="D12" s="159"/>
      <c r="E12" s="159"/>
      <c r="F12" s="159"/>
      <c r="G12" s="159"/>
      <c r="H12" s="158" t="s">
        <v>116</v>
      </c>
      <c r="I12" s="47" t="s">
        <v>117</v>
      </c>
      <c r="J12" s="159"/>
    </row>
    <row r="13" spans="1:10" ht="33.6" customHeight="1" thickBot="1">
      <c r="A13" s="160"/>
      <c r="B13" s="160"/>
      <c r="C13" s="160"/>
      <c r="D13" s="160"/>
      <c r="E13" s="160"/>
      <c r="F13" s="160"/>
      <c r="G13" s="160"/>
      <c r="H13" s="160"/>
      <c r="I13" s="48" t="s">
        <v>118</v>
      </c>
      <c r="J13" s="160"/>
    </row>
    <row r="14" spans="1:10" ht="15.75" thickBot="1">
      <c r="A14" s="46">
        <v>1</v>
      </c>
      <c r="B14" s="48">
        <v>2</v>
      </c>
      <c r="C14" s="48">
        <v>3</v>
      </c>
      <c r="D14" s="48">
        <v>4</v>
      </c>
      <c r="E14" s="48">
        <v>5</v>
      </c>
      <c r="F14" s="48">
        <v>6</v>
      </c>
      <c r="G14" s="48">
        <v>7</v>
      </c>
      <c r="H14" s="48">
        <v>8</v>
      </c>
      <c r="I14" s="48">
        <v>9</v>
      </c>
      <c r="J14" s="48">
        <v>10</v>
      </c>
    </row>
    <row r="15" spans="1:10">
      <c r="A15" s="163" t="s">
        <v>119</v>
      </c>
      <c r="B15" s="164"/>
      <c r="C15" s="164"/>
      <c r="D15" s="164"/>
      <c r="E15" s="164"/>
      <c r="F15" s="164"/>
      <c r="G15" s="164"/>
      <c r="H15" s="164"/>
      <c r="I15" s="164"/>
      <c r="J15" s="165"/>
    </row>
    <row r="16" spans="1:10" ht="15.75" thickBot="1">
      <c r="A16" s="166" t="s">
        <v>120</v>
      </c>
      <c r="B16" s="167"/>
      <c r="C16" s="167"/>
      <c r="D16" s="167"/>
      <c r="E16" s="167"/>
      <c r="F16" s="167"/>
      <c r="G16" s="167"/>
      <c r="H16" s="167"/>
      <c r="I16" s="167"/>
      <c r="J16" s="168"/>
    </row>
    <row r="17" spans="1:10" ht="39" thickBot="1">
      <c r="A17" s="46">
        <v>1</v>
      </c>
      <c r="B17" s="52" t="s">
        <v>237</v>
      </c>
      <c r="C17" s="53">
        <v>43137</v>
      </c>
      <c r="D17" s="98" t="s">
        <v>238</v>
      </c>
      <c r="E17" s="54">
        <v>98.8</v>
      </c>
      <c r="F17" s="54">
        <v>93.8</v>
      </c>
      <c r="G17" s="98">
        <v>0</v>
      </c>
      <c r="H17" s="98">
        <f t="shared" ref="H17:H21" si="0">E17-F17</f>
        <v>5</v>
      </c>
      <c r="I17" s="54">
        <f t="shared" ref="I17:I21" si="1">H17/E17*100</f>
        <v>5.0607287449392713</v>
      </c>
      <c r="J17" s="98">
        <v>3</v>
      </c>
    </row>
    <row r="18" spans="1:10" ht="39" thickBot="1">
      <c r="A18" s="46">
        <v>2</v>
      </c>
      <c r="B18" s="52" t="s">
        <v>240</v>
      </c>
      <c r="C18" s="53">
        <v>43157</v>
      </c>
      <c r="D18" s="98" t="s">
        <v>238</v>
      </c>
      <c r="E18" s="54">
        <v>431.8</v>
      </c>
      <c r="F18" s="54">
        <v>364.9</v>
      </c>
      <c r="G18" s="98">
        <v>0</v>
      </c>
      <c r="H18" s="98">
        <f t="shared" si="0"/>
        <v>66.900000000000034</v>
      </c>
      <c r="I18" s="54">
        <f t="shared" si="1"/>
        <v>15.493283927744333</v>
      </c>
      <c r="J18" s="98">
        <v>2</v>
      </c>
    </row>
    <row r="19" spans="1:10" ht="36.75" customHeight="1" thickBot="1">
      <c r="A19" s="46">
        <v>3</v>
      </c>
      <c r="B19" s="52" t="s">
        <v>240</v>
      </c>
      <c r="C19" s="53">
        <v>43158</v>
      </c>
      <c r="D19" s="98" t="s">
        <v>238</v>
      </c>
      <c r="E19" s="54">
        <v>37.299999999999997</v>
      </c>
      <c r="F19" s="54">
        <v>33.299999999999997</v>
      </c>
      <c r="G19" s="98">
        <v>0</v>
      </c>
      <c r="H19" s="98">
        <f t="shared" si="0"/>
        <v>4</v>
      </c>
      <c r="I19" s="54">
        <f t="shared" si="1"/>
        <v>10.723860589812332</v>
      </c>
      <c r="J19" s="98">
        <v>7</v>
      </c>
    </row>
    <row r="20" spans="1:10" ht="54" customHeight="1" thickBot="1">
      <c r="A20" s="46">
        <v>4</v>
      </c>
      <c r="B20" s="52" t="s">
        <v>241</v>
      </c>
      <c r="C20" s="53">
        <v>43136</v>
      </c>
      <c r="D20" s="98" t="s">
        <v>238</v>
      </c>
      <c r="E20" s="54">
        <v>990</v>
      </c>
      <c r="F20" s="54">
        <v>787.05</v>
      </c>
      <c r="G20" s="98">
        <v>0</v>
      </c>
      <c r="H20" s="98">
        <f t="shared" si="0"/>
        <v>202.95000000000005</v>
      </c>
      <c r="I20" s="54">
        <f t="shared" si="1"/>
        <v>20.500000000000004</v>
      </c>
      <c r="J20" s="98">
        <v>2</v>
      </c>
    </row>
    <row r="21" spans="1:10" ht="64.5" thickBot="1">
      <c r="A21" s="46">
        <v>5</v>
      </c>
      <c r="B21" s="52" t="s">
        <v>242</v>
      </c>
      <c r="C21" s="53">
        <v>43130</v>
      </c>
      <c r="D21" s="98" t="s">
        <v>238</v>
      </c>
      <c r="E21" s="54">
        <v>626.4</v>
      </c>
      <c r="F21" s="54">
        <v>626.4</v>
      </c>
      <c r="G21" s="98">
        <v>0</v>
      </c>
      <c r="H21" s="98">
        <f t="shared" si="0"/>
        <v>0</v>
      </c>
      <c r="I21" s="54">
        <f t="shared" si="1"/>
        <v>0</v>
      </c>
      <c r="J21" s="98">
        <v>1</v>
      </c>
    </row>
    <row r="22" spans="1:10" ht="39" thickBot="1">
      <c r="A22" s="46">
        <v>6</v>
      </c>
      <c r="B22" s="52" t="s">
        <v>243</v>
      </c>
      <c r="C22" s="53">
        <v>43126</v>
      </c>
      <c r="D22" s="98" t="s">
        <v>244</v>
      </c>
      <c r="E22" s="54">
        <v>100</v>
      </c>
      <c r="F22" s="54">
        <v>96.6</v>
      </c>
      <c r="G22" s="48">
        <v>0</v>
      </c>
      <c r="H22" s="48">
        <f t="shared" ref="H22:H43" si="2">E22-F22</f>
        <v>3.4000000000000057</v>
      </c>
      <c r="I22" s="54">
        <f t="shared" ref="I22:I43" si="3">H22/E22*100</f>
        <v>3.4000000000000057</v>
      </c>
      <c r="J22" s="48">
        <v>1</v>
      </c>
    </row>
    <row r="23" spans="1:10" ht="57" customHeight="1" thickBot="1">
      <c r="A23" s="46">
        <v>7</v>
      </c>
      <c r="B23" s="52" t="s">
        <v>245</v>
      </c>
      <c r="C23" s="53">
        <v>43126</v>
      </c>
      <c r="D23" s="98" t="s">
        <v>244</v>
      </c>
      <c r="E23" s="54">
        <v>200</v>
      </c>
      <c r="F23" s="54">
        <v>200</v>
      </c>
      <c r="G23" s="48">
        <v>0</v>
      </c>
      <c r="H23" s="48">
        <f t="shared" si="2"/>
        <v>0</v>
      </c>
      <c r="I23" s="54">
        <f t="shared" si="3"/>
        <v>0</v>
      </c>
      <c r="J23" s="48">
        <v>1</v>
      </c>
    </row>
    <row r="24" spans="1:10" ht="39" thickBot="1">
      <c r="A24" s="46">
        <v>8</v>
      </c>
      <c r="B24" s="52" t="s">
        <v>246</v>
      </c>
      <c r="C24" s="53">
        <v>43182</v>
      </c>
      <c r="D24" s="98" t="s">
        <v>238</v>
      </c>
      <c r="E24" s="54">
        <v>389.9</v>
      </c>
      <c r="F24" s="54">
        <v>374.3</v>
      </c>
      <c r="G24" s="48">
        <v>0</v>
      </c>
      <c r="H24" s="48">
        <f t="shared" si="2"/>
        <v>15.599999999999966</v>
      </c>
      <c r="I24" s="54">
        <f t="shared" si="3"/>
        <v>4.0010259040779603</v>
      </c>
      <c r="J24" s="48">
        <v>4</v>
      </c>
    </row>
    <row r="25" spans="1:10" ht="39" thickBot="1">
      <c r="A25" s="46">
        <v>9</v>
      </c>
      <c r="B25" s="52" t="s">
        <v>247</v>
      </c>
      <c r="C25" s="53">
        <v>43182</v>
      </c>
      <c r="D25" s="98" t="s">
        <v>238</v>
      </c>
      <c r="E25" s="54">
        <v>800</v>
      </c>
      <c r="F25" s="54">
        <v>800</v>
      </c>
      <c r="G25" s="48">
        <v>0</v>
      </c>
      <c r="H25" s="48">
        <f t="shared" si="2"/>
        <v>0</v>
      </c>
      <c r="I25" s="54">
        <f t="shared" si="3"/>
        <v>0</v>
      </c>
      <c r="J25" s="48">
        <v>7</v>
      </c>
    </row>
    <row r="26" spans="1:10" ht="46.5" customHeight="1" thickBot="1">
      <c r="A26" s="46">
        <v>10</v>
      </c>
      <c r="B26" s="52" t="s">
        <v>248</v>
      </c>
      <c r="C26" s="53">
        <v>43172</v>
      </c>
      <c r="D26" s="98" t="s">
        <v>244</v>
      </c>
      <c r="E26" s="54">
        <v>249.5</v>
      </c>
      <c r="F26" s="54">
        <v>249.5</v>
      </c>
      <c r="G26" s="48">
        <v>0</v>
      </c>
      <c r="H26" s="48">
        <f t="shared" si="2"/>
        <v>0</v>
      </c>
      <c r="I26" s="54">
        <f t="shared" si="3"/>
        <v>0</v>
      </c>
      <c r="J26" s="48">
        <v>1</v>
      </c>
    </row>
    <row r="27" spans="1:10" ht="15.75" hidden="1" customHeight="1" thickBot="1">
      <c r="A27" s="46">
        <v>11</v>
      </c>
      <c r="B27" s="52"/>
      <c r="C27" s="53"/>
      <c r="D27" s="48"/>
      <c r="E27" s="54"/>
      <c r="F27" s="54"/>
      <c r="G27" s="48"/>
      <c r="H27" s="48">
        <f t="shared" si="2"/>
        <v>0</v>
      </c>
      <c r="I27" s="54" t="e">
        <f t="shared" si="3"/>
        <v>#DIV/0!</v>
      </c>
      <c r="J27" s="48"/>
    </row>
    <row r="28" spans="1:10" ht="68.25" hidden="1" customHeight="1" thickBot="1">
      <c r="A28" s="46">
        <v>12</v>
      </c>
      <c r="B28" s="52"/>
      <c r="C28" s="53"/>
      <c r="D28" s="48"/>
      <c r="E28" s="54"/>
      <c r="F28" s="54"/>
      <c r="G28" s="48"/>
      <c r="H28" s="48">
        <f t="shared" si="2"/>
        <v>0</v>
      </c>
      <c r="I28" s="54" t="e">
        <f t="shared" si="3"/>
        <v>#DIV/0!</v>
      </c>
      <c r="J28" s="48"/>
    </row>
    <row r="29" spans="1:10" ht="15.75" hidden="1" thickBot="1">
      <c r="A29" s="46">
        <f>A28+1</f>
        <v>13</v>
      </c>
      <c r="B29" s="52"/>
      <c r="C29" s="53"/>
      <c r="D29" s="48"/>
      <c r="E29" s="54"/>
      <c r="F29" s="54"/>
      <c r="G29" s="48"/>
      <c r="H29" s="48">
        <f t="shared" si="2"/>
        <v>0</v>
      </c>
      <c r="I29" s="54" t="e">
        <f t="shared" si="3"/>
        <v>#DIV/0!</v>
      </c>
      <c r="J29" s="48"/>
    </row>
    <row r="30" spans="1:10" ht="58.5" hidden="1" customHeight="1" thickBot="1">
      <c r="A30" s="46">
        <f t="shared" ref="A30:A43" si="4">A29+1</f>
        <v>14</v>
      </c>
      <c r="B30" s="52"/>
      <c r="C30" s="53"/>
      <c r="D30" s="48"/>
      <c r="E30" s="54"/>
      <c r="F30" s="54"/>
      <c r="G30" s="48"/>
      <c r="H30" s="48">
        <f t="shared" si="2"/>
        <v>0</v>
      </c>
      <c r="I30" s="54" t="e">
        <f t="shared" si="3"/>
        <v>#DIV/0!</v>
      </c>
      <c r="J30" s="48"/>
    </row>
    <row r="31" spans="1:10" ht="57.75" hidden="1" customHeight="1" thickBot="1">
      <c r="A31" s="46">
        <f t="shared" si="4"/>
        <v>15</v>
      </c>
      <c r="B31" s="52"/>
      <c r="C31" s="53"/>
      <c r="D31" s="48"/>
      <c r="E31" s="54"/>
      <c r="F31" s="54"/>
      <c r="G31" s="48"/>
      <c r="H31" s="48">
        <f t="shared" si="2"/>
        <v>0</v>
      </c>
      <c r="I31" s="54" t="e">
        <f t="shared" si="3"/>
        <v>#DIV/0!</v>
      </c>
      <c r="J31" s="48"/>
    </row>
    <row r="32" spans="1:10" ht="75" hidden="1" customHeight="1" thickBot="1">
      <c r="A32" s="60">
        <f t="shared" si="4"/>
        <v>16</v>
      </c>
      <c r="B32" s="52"/>
      <c r="C32" s="53"/>
      <c r="D32" s="59"/>
      <c r="E32" s="54"/>
      <c r="F32" s="54"/>
      <c r="G32" s="59"/>
      <c r="H32" s="59">
        <f t="shared" si="2"/>
        <v>0</v>
      </c>
      <c r="I32" s="54" t="e">
        <f t="shared" si="3"/>
        <v>#DIV/0!</v>
      </c>
      <c r="J32" s="59"/>
    </row>
    <row r="33" spans="1:10" ht="120" hidden="1" customHeight="1" thickBot="1">
      <c r="A33" s="60">
        <f t="shared" si="4"/>
        <v>17</v>
      </c>
      <c r="B33" s="52"/>
      <c r="C33" s="53"/>
      <c r="D33" s="48"/>
      <c r="E33" s="54"/>
      <c r="F33" s="54"/>
      <c r="G33" s="48"/>
      <c r="H33" s="48">
        <f t="shared" si="2"/>
        <v>0</v>
      </c>
      <c r="I33" s="54" t="e">
        <f t="shared" si="3"/>
        <v>#DIV/0!</v>
      </c>
      <c r="J33" s="48"/>
    </row>
    <row r="34" spans="1:10" ht="15.75" hidden="1" thickBot="1">
      <c r="A34" s="60">
        <f t="shared" si="4"/>
        <v>18</v>
      </c>
      <c r="B34" s="52"/>
      <c r="C34" s="53"/>
      <c r="D34" s="48"/>
      <c r="E34" s="54"/>
      <c r="F34" s="54"/>
      <c r="G34" s="48"/>
      <c r="H34" s="48">
        <f t="shared" si="2"/>
        <v>0</v>
      </c>
      <c r="I34" s="54" t="e">
        <f t="shared" si="3"/>
        <v>#DIV/0!</v>
      </c>
      <c r="J34" s="48"/>
    </row>
    <row r="35" spans="1:10" ht="15.75" hidden="1" thickBot="1">
      <c r="A35" s="60">
        <f t="shared" si="4"/>
        <v>19</v>
      </c>
      <c r="B35" s="52"/>
      <c r="C35" s="53"/>
      <c r="D35" s="48"/>
      <c r="E35" s="54"/>
      <c r="F35" s="54"/>
      <c r="G35" s="48"/>
      <c r="H35" s="48">
        <f t="shared" si="2"/>
        <v>0</v>
      </c>
      <c r="I35" s="54" t="e">
        <f t="shared" si="3"/>
        <v>#DIV/0!</v>
      </c>
      <c r="J35" s="48"/>
    </row>
    <row r="36" spans="1:10" ht="15.75" hidden="1" thickBot="1">
      <c r="A36" s="60">
        <f t="shared" si="4"/>
        <v>20</v>
      </c>
      <c r="B36" s="52"/>
      <c r="C36" s="53"/>
      <c r="D36" s="48"/>
      <c r="E36" s="54"/>
      <c r="F36" s="54"/>
      <c r="G36" s="48"/>
      <c r="H36" s="48">
        <f t="shared" si="2"/>
        <v>0</v>
      </c>
      <c r="I36" s="54" t="e">
        <f t="shared" si="3"/>
        <v>#DIV/0!</v>
      </c>
      <c r="J36" s="48"/>
    </row>
    <row r="37" spans="1:10" ht="129.75" hidden="1" customHeight="1" thickBot="1">
      <c r="A37" s="60">
        <f t="shared" si="4"/>
        <v>21</v>
      </c>
      <c r="B37" s="52"/>
      <c r="C37" s="53"/>
      <c r="D37" s="48"/>
      <c r="E37" s="54"/>
      <c r="F37" s="54"/>
      <c r="G37" s="48"/>
      <c r="H37" s="48">
        <f t="shared" si="2"/>
        <v>0</v>
      </c>
      <c r="I37" s="54" t="e">
        <f t="shared" si="3"/>
        <v>#DIV/0!</v>
      </c>
      <c r="J37" s="48"/>
    </row>
    <row r="38" spans="1:10" ht="133.5" hidden="1" customHeight="1" thickBot="1">
      <c r="A38" s="60">
        <f t="shared" si="4"/>
        <v>22</v>
      </c>
      <c r="B38" s="52"/>
      <c r="C38" s="53"/>
      <c r="D38" s="48"/>
      <c r="E38" s="54"/>
      <c r="F38" s="54"/>
      <c r="G38" s="48"/>
      <c r="H38" s="48">
        <f t="shared" si="2"/>
        <v>0</v>
      </c>
      <c r="I38" s="54" t="e">
        <f t="shared" si="3"/>
        <v>#DIV/0!</v>
      </c>
      <c r="J38" s="48"/>
    </row>
    <row r="39" spans="1:10" ht="129.75" hidden="1" customHeight="1" thickBot="1">
      <c r="A39" s="60">
        <f t="shared" si="4"/>
        <v>23</v>
      </c>
      <c r="B39" s="52"/>
      <c r="C39" s="53"/>
      <c r="D39" s="48"/>
      <c r="E39" s="54"/>
      <c r="F39" s="54"/>
      <c r="G39" s="48"/>
      <c r="H39" s="48">
        <f t="shared" si="2"/>
        <v>0</v>
      </c>
      <c r="I39" s="54" t="e">
        <f t="shared" si="3"/>
        <v>#DIV/0!</v>
      </c>
      <c r="J39" s="48"/>
    </row>
    <row r="40" spans="1:10" ht="132.75" hidden="1" customHeight="1" thickBot="1">
      <c r="A40" s="60">
        <f t="shared" si="4"/>
        <v>24</v>
      </c>
      <c r="B40" s="52"/>
      <c r="C40" s="53"/>
      <c r="D40" s="48"/>
      <c r="E40" s="54"/>
      <c r="F40" s="54"/>
      <c r="G40" s="48"/>
      <c r="H40" s="48">
        <f t="shared" si="2"/>
        <v>0</v>
      </c>
      <c r="I40" s="54" t="e">
        <f t="shared" si="3"/>
        <v>#DIV/0!</v>
      </c>
      <c r="J40" s="48"/>
    </row>
    <row r="41" spans="1:10" ht="74.25" hidden="1" customHeight="1" thickBot="1">
      <c r="A41" s="60">
        <f t="shared" si="4"/>
        <v>25</v>
      </c>
      <c r="B41" s="52"/>
      <c r="C41" s="53"/>
      <c r="D41" s="48"/>
      <c r="E41" s="54"/>
      <c r="F41" s="54"/>
      <c r="G41" s="48"/>
      <c r="H41" s="48">
        <f t="shared" si="2"/>
        <v>0</v>
      </c>
      <c r="I41" s="54" t="e">
        <f t="shared" si="3"/>
        <v>#DIV/0!</v>
      </c>
      <c r="J41" s="48"/>
    </row>
    <row r="42" spans="1:10" ht="15.75" hidden="1" thickBot="1">
      <c r="A42" s="60">
        <f t="shared" si="4"/>
        <v>26</v>
      </c>
      <c r="B42" s="52"/>
      <c r="C42" s="53"/>
      <c r="D42" s="48"/>
      <c r="E42" s="54"/>
      <c r="F42" s="54"/>
      <c r="G42" s="48"/>
      <c r="H42" s="48">
        <f t="shared" si="2"/>
        <v>0</v>
      </c>
      <c r="I42" s="54" t="e">
        <f t="shared" si="3"/>
        <v>#DIV/0!</v>
      </c>
      <c r="J42" s="48"/>
    </row>
    <row r="43" spans="1:10" ht="39" hidden="1" customHeight="1" thickBot="1">
      <c r="A43" s="60">
        <f t="shared" si="4"/>
        <v>27</v>
      </c>
      <c r="B43" s="52"/>
      <c r="C43" s="53"/>
      <c r="D43" s="48"/>
      <c r="E43" s="54"/>
      <c r="F43" s="54"/>
      <c r="G43" s="48"/>
      <c r="H43" s="48">
        <f t="shared" si="2"/>
        <v>0</v>
      </c>
      <c r="I43" s="54" t="e">
        <f t="shared" si="3"/>
        <v>#DIV/0!</v>
      </c>
      <c r="J43" s="48"/>
    </row>
    <row r="44" spans="1:10" ht="15.75" thickBot="1">
      <c r="A44" s="46"/>
      <c r="B44" s="48" t="s">
        <v>121</v>
      </c>
      <c r="C44" s="48"/>
      <c r="D44" s="48"/>
      <c r="E44" s="54">
        <f>SUM(E17:E43)</f>
        <v>3923.7000000000003</v>
      </c>
      <c r="F44" s="54">
        <f>SUM(F17:F43)</f>
        <v>3625.85</v>
      </c>
      <c r="G44" s="48">
        <v>0</v>
      </c>
      <c r="H44" s="48">
        <f>SUM(H17:H43)</f>
        <v>297.85000000000008</v>
      </c>
      <c r="I44" s="54">
        <f>H44/E44*100</f>
        <v>7.5910492647246235</v>
      </c>
      <c r="J44" s="48">
        <f>SUM(J17:J43)</f>
        <v>29</v>
      </c>
    </row>
    <row r="45" spans="1:10">
      <c r="A45" s="163" t="s">
        <v>122</v>
      </c>
      <c r="B45" s="164"/>
      <c r="C45" s="164"/>
      <c r="D45" s="164"/>
      <c r="E45" s="164"/>
      <c r="F45" s="164"/>
      <c r="G45" s="164"/>
      <c r="H45" s="164"/>
      <c r="I45" s="164"/>
      <c r="J45" s="165"/>
    </row>
    <row r="46" spans="1:10" ht="15.75" thickBot="1">
      <c r="A46" s="169" t="s">
        <v>123</v>
      </c>
      <c r="B46" s="170"/>
      <c r="C46" s="170"/>
      <c r="D46" s="170"/>
      <c r="E46" s="170"/>
      <c r="F46" s="170"/>
      <c r="G46" s="170"/>
      <c r="H46" s="170"/>
      <c r="I46" s="170"/>
      <c r="J46" s="171"/>
    </row>
    <row r="47" spans="1:10" ht="26.25" thickBot="1">
      <c r="A47" s="111">
        <v>1</v>
      </c>
      <c r="B47" s="108" t="s">
        <v>239</v>
      </c>
      <c r="C47" s="109">
        <v>43174</v>
      </c>
      <c r="D47" s="99" t="s">
        <v>238</v>
      </c>
      <c r="E47" s="110">
        <v>500</v>
      </c>
      <c r="F47" s="110">
        <v>487.5</v>
      </c>
      <c r="G47" s="99">
        <v>0</v>
      </c>
      <c r="H47" s="99">
        <f t="shared" ref="H47" si="5">E47-F47</f>
        <v>12.5</v>
      </c>
      <c r="I47" s="110">
        <f t="shared" ref="I47" si="6">H47/E47*100</f>
        <v>2.5</v>
      </c>
      <c r="J47" s="99">
        <v>5</v>
      </c>
    </row>
    <row r="48" spans="1:10" ht="15.75" thickBot="1">
      <c r="A48" s="111">
        <v>2</v>
      </c>
      <c r="B48" s="111"/>
      <c r="C48" s="111"/>
      <c r="D48" s="111"/>
      <c r="E48" s="111"/>
      <c r="F48" s="111"/>
      <c r="G48" s="111"/>
      <c r="H48" s="111"/>
      <c r="I48" s="111"/>
      <c r="J48" s="111"/>
    </row>
    <row r="49" spans="1:29" ht="15.75" thickBot="1">
      <c r="A49" s="97"/>
      <c r="B49" s="111" t="s">
        <v>124</v>
      </c>
      <c r="C49" s="111"/>
      <c r="D49" s="111"/>
      <c r="E49" s="124">
        <f>SUM(E47:E48)</f>
        <v>500</v>
      </c>
      <c r="F49" s="124">
        <f t="shared" ref="F49:G49" si="7">SUM(F47:F48)</f>
        <v>487.5</v>
      </c>
      <c r="G49" s="124">
        <f t="shared" si="7"/>
        <v>0</v>
      </c>
      <c r="H49" s="112">
        <f>SUM(H47:H48)</f>
        <v>12.5</v>
      </c>
      <c r="I49" s="54">
        <f>H49/E49*100</f>
        <v>2.5</v>
      </c>
      <c r="J49" s="125">
        <f>SUM(J47:J48)</f>
        <v>5</v>
      </c>
    </row>
    <row r="50" spans="1:29" ht="25.5" customHeight="1">
      <c r="A50" s="169" t="s">
        <v>125</v>
      </c>
      <c r="B50" s="170"/>
      <c r="C50" s="170"/>
      <c r="D50" s="170"/>
      <c r="E50" s="170"/>
      <c r="F50" s="170"/>
      <c r="G50" s="170"/>
      <c r="H50" s="170"/>
      <c r="I50" s="170"/>
      <c r="J50" s="171"/>
    </row>
    <row r="51" spans="1:29" ht="15.75" thickBot="1">
      <c r="A51" s="166" t="s">
        <v>126</v>
      </c>
      <c r="B51" s="167"/>
      <c r="C51" s="167"/>
      <c r="D51" s="167"/>
      <c r="E51" s="167"/>
      <c r="F51" s="167"/>
      <c r="G51" s="167"/>
      <c r="H51" s="167"/>
      <c r="I51" s="167"/>
      <c r="J51" s="168"/>
    </row>
    <row r="52" spans="1:29" ht="15.75" hidden="1" thickBot="1">
      <c r="A52" s="46">
        <v>1</v>
      </c>
      <c r="B52" s="52"/>
      <c r="C52" s="48" t="s">
        <v>28</v>
      </c>
      <c r="D52" s="48"/>
      <c r="E52" s="48"/>
      <c r="F52" s="48" t="s">
        <v>28</v>
      </c>
      <c r="G52" s="48">
        <v>0</v>
      </c>
      <c r="H52" s="48">
        <v>0</v>
      </c>
      <c r="I52" s="48">
        <v>0</v>
      </c>
      <c r="J52" s="48">
        <v>0</v>
      </c>
    </row>
    <row r="53" spans="1:29" ht="15.75" hidden="1" thickBot="1">
      <c r="A53" s="46">
        <v>2</v>
      </c>
      <c r="B53" s="52"/>
      <c r="C53" s="48" t="s">
        <v>28</v>
      </c>
      <c r="D53" s="48"/>
      <c r="E53" s="48"/>
      <c r="F53" s="48" t="s">
        <v>28</v>
      </c>
      <c r="G53" s="48">
        <v>0</v>
      </c>
      <c r="H53" s="48">
        <v>0</v>
      </c>
      <c r="I53" s="48">
        <v>0</v>
      </c>
      <c r="J53" s="48">
        <v>0</v>
      </c>
    </row>
    <row r="54" spans="1:29" ht="15.75" hidden="1" thickBot="1">
      <c r="A54" s="46">
        <v>3</v>
      </c>
      <c r="B54" s="52"/>
      <c r="C54" s="48" t="s">
        <v>28</v>
      </c>
      <c r="D54" s="48"/>
      <c r="E54" s="48"/>
      <c r="F54" s="48" t="s">
        <v>28</v>
      </c>
      <c r="G54" s="48">
        <v>0</v>
      </c>
      <c r="H54" s="48">
        <v>0</v>
      </c>
      <c r="I54" s="48">
        <v>0</v>
      </c>
      <c r="J54" s="48">
        <v>0</v>
      </c>
    </row>
    <row r="55" spans="1:29" ht="15.75" hidden="1" thickBot="1">
      <c r="A55" s="46">
        <v>4</v>
      </c>
      <c r="B55" s="52"/>
      <c r="C55" s="48" t="s">
        <v>28</v>
      </c>
      <c r="D55" s="48"/>
      <c r="E55" s="48"/>
      <c r="F55" s="48" t="s">
        <v>28</v>
      </c>
      <c r="G55" s="48">
        <v>0</v>
      </c>
      <c r="H55" s="48">
        <v>0</v>
      </c>
      <c r="I55" s="48">
        <v>0</v>
      </c>
      <c r="J55" s="48">
        <v>0</v>
      </c>
    </row>
    <row r="56" spans="1:29" ht="15.75" hidden="1" thickBot="1">
      <c r="A56" s="46">
        <v>5</v>
      </c>
      <c r="B56" s="52"/>
      <c r="C56" s="48" t="s">
        <v>28</v>
      </c>
      <c r="D56" s="48"/>
      <c r="E56" s="48"/>
      <c r="F56" s="48" t="s">
        <v>28</v>
      </c>
      <c r="G56" s="48">
        <v>0</v>
      </c>
      <c r="H56" s="48">
        <v>0</v>
      </c>
      <c r="I56" s="48">
        <v>0</v>
      </c>
      <c r="J56" s="48">
        <v>0</v>
      </c>
    </row>
    <row r="57" spans="1:29" ht="15.75" hidden="1" thickBot="1">
      <c r="A57" s="46">
        <v>6</v>
      </c>
      <c r="B57" s="52"/>
      <c r="C57" s="48" t="s">
        <v>28</v>
      </c>
      <c r="D57" s="48"/>
      <c r="E57" s="48"/>
      <c r="F57" s="48" t="s">
        <v>28</v>
      </c>
      <c r="G57" s="48">
        <v>0</v>
      </c>
      <c r="H57" s="48">
        <v>0</v>
      </c>
      <c r="I57" s="48">
        <v>0</v>
      </c>
      <c r="J57" s="48">
        <v>0</v>
      </c>
    </row>
    <row r="58" spans="1:29" ht="15.75" hidden="1" thickBot="1">
      <c r="A58" s="46">
        <v>7</v>
      </c>
      <c r="B58" s="52"/>
      <c r="C58" s="48" t="s">
        <v>28</v>
      </c>
      <c r="D58" s="48"/>
      <c r="E58" s="48"/>
      <c r="F58" s="48" t="s">
        <v>28</v>
      </c>
      <c r="G58" s="48">
        <v>0</v>
      </c>
      <c r="H58" s="48">
        <v>0</v>
      </c>
      <c r="I58" s="48">
        <v>0</v>
      </c>
      <c r="J58" s="48">
        <v>0</v>
      </c>
    </row>
    <row r="59" spans="1:29" ht="15.75" hidden="1" thickBot="1">
      <c r="A59" s="46">
        <v>8</v>
      </c>
      <c r="B59" s="52"/>
      <c r="C59" s="62" t="s">
        <v>28</v>
      </c>
      <c r="D59" s="48"/>
      <c r="E59" s="48"/>
      <c r="F59" s="48" t="s">
        <v>28</v>
      </c>
      <c r="G59" s="48">
        <v>0</v>
      </c>
      <c r="H59" s="48">
        <v>0</v>
      </c>
      <c r="I59" s="48">
        <v>0</v>
      </c>
      <c r="J59" s="48">
        <v>0</v>
      </c>
    </row>
    <row r="60" spans="1:29" ht="15.75" hidden="1" thickBot="1">
      <c r="A60" s="61">
        <v>9</v>
      </c>
      <c r="B60" s="52"/>
      <c r="C60" s="48" t="s">
        <v>28</v>
      </c>
      <c r="D60" s="62"/>
      <c r="E60" s="62"/>
      <c r="F60" s="62" t="s">
        <v>28</v>
      </c>
      <c r="G60" s="62">
        <v>0</v>
      </c>
      <c r="H60" s="62">
        <v>0</v>
      </c>
      <c r="I60" s="62">
        <v>0</v>
      </c>
      <c r="J60" s="62">
        <v>0</v>
      </c>
    </row>
    <row r="61" spans="1:29" ht="15.75" thickBot="1">
      <c r="A61" s="46"/>
      <c r="B61" s="48" t="s">
        <v>127</v>
      </c>
      <c r="C61" s="48" t="s">
        <v>28</v>
      </c>
      <c r="D61" s="48"/>
      <c r="E61" s="48">
        <f>SUM(E52:E60)</f>
        <v>0</v>
      </c>
      <c r="F61" s="48" t="s">
        <v>28</v>
      </c>
      <c r="G61" s="48">
        <f>SUM(G52)</f>
        <v>0</v>
      </c>
      <c r="H61" s="48">
        <f t="shared" ref="H61:I61" si="8">SUM(H52)</f>
        <v>0</v>
      </c>
      <c r="I61" s="48">
        <f t="shared" si="8"/>
        <v>0</v>
      </c>
      <c r="J61" s="48">
        <f>SUM(J52:J54)</f>
        <v>0</v>
      </c>
    </row>
    <row r="62" spans="1:29" ht="15.75" thickBot="1">
      <c r="A62" s="46"/>
      <c r="B62" s="48" t="s">
        <v>128</v>
      </c>
      <c r="C62" s="48"/>
      <c r="D62" s="48"/>
      <c r="E62" s="54">
        <f>E44+E61+E49</f>
        <v>4423.7000000000007</v>
      </c>
      <c r="F62" s="48" t="s">
        <v>28</v>
      </c>
      <c r="G62" s="54">
        <f>G44+G61</f>
        <v>0</v>
      </c>
      <c r="H62" s="54">
        <f>H44+H61+H49</f>
        <v>310.35000000000008</v>
      </c>
      <c r="I62" s="54">
        <f>H62/E62*100</f>
        <v>7.0156204082555336</v>
      </c>
      <c r="J62" s="126">
        <f>J44+J61+J49</f>
        <v>34</v>
      </c>
    </row>
    <row r="63" spans="1:29" ht="15.75">
      <c r="A63" s="16"/>
    </row>
    <row r="64" spans="1:29" s="57" customFormat="1" ht="48" customHeight="1">
      <c r="A64" s="141" t="s">
        <v>230</v>
      </c>
      <c r="B64" s="141"/>
      <c r="C64" s="50"/>
      <c r="D64" s="50" t="s">
        <v>216</v>
      </c>
      <c r="E64" s="50"/>
      <c r="F64" s="50"/>
      <c r="G64" s="51" t="s">
        <v>231</v>
      </c>
      <c r="H64" s="50"/>
      <c r="I64" s="50"/>
      <c r="J64" s="55"/>
      <c r="K64" s="55"/>
      <c r="L64" s="55"/>
      <c r="M64" s="55"/>
      <c r="N64" s="55"/>
      <c r="O64" s="55"/>
      <c r="P64" s="56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</row>
    <row r="65" spans="1:5" ht="15.75">
      <c r="A65" s="16"/>
    </row>
    <row r="66" spans="1:5" ht="15.75">
      <c r="A66" s="142" t="s">
        <v>217</v>
      </c>
      <c r="B66" s="142"/>
    </row>
    <row r="67" spans="1:5" ht="15.75">
      <c r="A67" s="142" t="s">
        <v>218</v>
      </c>
      <c r="B67" s="142"/>
    </row>
    <row r="68" spans="1:5" ht="15.75">
      <c r="A68" s="142" t="s">
        <v>249</v>
      </c>
      <c r="B68" s="142"/>
    </row>
    <row r="69" spans="1:5" ht="15.75">
      <c r="A69" s="45"/>
      <c r="B69" s="17"/>
      <c r="C69" s="17"/>
      <c r="D69" s="17"/>
      <c r="E69" s="58"/>
    </row>
    <row r="70" spans="1:5" ht="15.75">
      <c r="A70" s="45"/>
      <c r="B70" s="17"/>
      <c r="C70" s="17"/>
      <c r="D70" s="17"/>
      <c r="E70" s="58"/>
    </row>
    <row r="71" spans="1:5" ht="15.75">
      <c r="A71" s="16"/>
    </row>
    <row r="72" spans="1:5" ht="15.75">
      <c r="A72" s="1"/>
    </row>
    <row r="73" spans="1:5" ht="15.75">
      <c r="A73" s="1"/>
    </row>
    <row r="74" spans="1:5" ht="15.75">
      <c r="A74" s="1"/>
    </row>
    <row r="75" spans="1:5" ht="15.75">
      <c r="A75" s="16"/>
    </row>
    <row r="77" spans="1:5" ht="15.75">
      <c r="A77" s="16"/>
    </row>
  </sheetData>
  <mergeCells count="28">
    <mergeCell ref="A68:B68"/>
    <mergeCell ref="J11:J13"/>
    <mergeCell ref="H12:H13"/>
    <mergeCell ref="A15:J15"/>
    <mergeCell ref="A16:J16"/>
    <mergeCell ref="A45:J45"/>
    <mergeCell ref="A46:J46"/>
    <mergeCell ref="A50:J50"/>
    <mergeCell ref="A51:J51"/>
    <mergeCell ref="A64:B64"/>
    <mergeCell ref="A66:B66"/>
    <mergeCell ref="A67:B67"/>
    <mergeCell ref="B9:E9"/>
    <mergeCell ref="A10:J10"/>
    <mergeCell ref="A11:A13"/>
    <mergeCell ref="B11:B13"/>
    <mergeCell ref="C11:C13"/>
    <mergeCell ref="D11:D13"/>
    <mergeCell ref="E11:E13"/>
    <mergeCell ref="F11:F13"/>
    <mergeCell ref="G11:G13"/>
    <mergeCell ref="H11:I11"/>
    <mergeCell ref="B7:E8"/>
    <mergeCell ref="A1:J1"/>
    <mergeCell ref="A2:J2"/>
    <mergeCell ref="A3:J3"/>
    <mergeCell ref="A4:J4"/>
    <mergeCell ref="A5:J5"/>
  </mergeCells>
  <pageMargins left="0.70866141732283472" right="0.70866141732283472" top="0.39370078740157483" bottom="0.35433070866141736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6"/>
  <sheetViews>
    <sheetView view="pageBreakPreview" topLeftCell="A40" zoomScale="90" zoomScaleNormal="100" zoomScaleSheetLayoutView="90" workbookViewId="0">
      <selection activeCell="D53" sqref="D53"/>
    </sheetView>
  </sheetViews>
  <sheetFormatPr defaultRowHeight="15"/>
  <cols>
    <col min="1" max="1" width="55.85546875" customWidth="1"/>
    <col min="2" max="8" width="13" customWidth="1"/>
    <col min="9" max="9" width="16.28515625" customWidth="1"/>
    <col min="10" max="11" width="13" customWidth="1"/>
  </cols>
  <sheetData>
    <row r="1" spans="1:11" ht="15.75">
      <c r="A1" s="157" t="s">
        <v>129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15.75">
      <c r="A2" s="154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ht="15.75">
      <c r="A3" s="154" t="s">
        <v>130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</row>
    <row r="4" spans="1:11" ht="15.75">
      <c r="A4" s="2"/>
    </row>
    <row r="5" spans="1:11" ht="15.75">
      <c r="A5" s="3" t="s">
        <v>106</v>
      </c>
      <c r="B5" s="175" t="s">
        <v>219</v>
      </c>
      <c r="C5" s="175"/>
      <c r="D5" s="175"/>
      <c r="E5" s="20"/>
      <c r="F5" s="20"/>
      <c r="G5" s="20"/>
      <c r="H5" s="20"/>
      <c r="I5" s="20"/>
      <c r="J5" s="20"/>
      <c r="K5" s="20"/>
    </row>
    <row r="6" spans="1:11" ht="47.25">
      <c r="A6" s="3" t="s">
        <v>6</v>
      </c>
      <c r="B6" s="174"/>
      <c r="C6" s="174"/>
      <c r="D6" s="174"/>
      <c r="E6" s="18"/>
      <c r="F6" s="18"/>
      <c r="G6" s="18"/>
      <c r="H6" s="18"/>
      <c r="I6" s="18"/>
      <c r="J6" s="18"/>
      <c r="K6" s="20"/>
    </row>
    <row r="7" spans="1:11" ht="15.75">
      <c r="A7" s="3"/>
      <c r="B7" s="4"/>
    </row>
    <row r="8" spans="1:11" ht="31.15" customHeight="1">
      <c r="A8" s="3" t="s">
        <v>7</v>
      </c>
      <c r="B8" s="174" t="s">
        <v>234</v>
      </c>
      <c r="C8" s="174"/>
      <c r="D8" s="174"/>
      <c r="E8" s="174"/>
      <c r="F8" s="174"/>
      <c r="G8" s="174"/>
      <c r="H8" s="174"/>
      <c r="I8" s="174"/>
      <c r="J8" s="174"/>
      <c r="K8" s="20"/>
    </row>
    <row r="9" spans="1:11" ht="15.75">
      <c r="A9" s="3"/>
      <c r="B9" s="4"/>
    </row>
    <row r="10" spans="1:11" ht="47.25">
      <c r="A10" s="21" t="s">
        <v>131</v>
      </c>
      <c r="B10" s="19">
        <v>1</v>
      </c>
      <c r="C10" s="18"/>
      <c r="D10" s="18"/>
      <c r="E10" s="18"/>
      <c r="F10" s="18"/>
      <c r="G10" s="18"/>
      <c r="H10" s="18"/>
      <c r="I10" s="18"/>
      <c r="J10" s="18"/>
      <c r="K10" s="20"/>
    </row>
    <row r="11" spans="1:11" ht="15.75">
      <c r="A11" s="3"/>
      <c r="B11" s="4"/>
    </row>
    <row r="12" spans="1:11" ht="47.25">
      <c r="A12" s="21" t="s">
        <v>132</v>
      </c>
      <c r="B12" s="19"/>
      <c r="C12" s="18"/>
      <c r="D12" s="18"/>
      <c r="E12" s="18"/>
      <c r="F12" s="18"/>
      <c r="G12" s="18"/>
      <c r="H12" s="18"/>
      <c r="I12" s="18"/>
      <c r="J12" s="18"/>
      <c r="K12" s="20"/>
    </row>
    <row r="13" spans="1:11" ht="16.5" thickBot="1">
      <c r="A13" s="150" t="s">
        <v>8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</row>
    <row r="14" spans="1:11" ht="15.75" thickBot="1">
      <c r="A14" s="144" t="s">
        <v>9</v>
      </c>
      <c r="B14" s="144" t="s">
        <v>10</v>
      </c>
      <c r="C14" s="5" t="s">
        <v>133</v>
      </c>
      <c r="D14" s="147" t="s">
        <v>13</v>
      </c>
      <c r="E14" s="148"/>
      <c r="F14" s="148"/>
      <c r="G14" s="148"/>
      <c r="H14" s="148"/>
      <c r="I14" s="148"/>
      <c r="J14" s="148"/>
      <c r="K14" s="149"/>
    </row>
    <row r="15" spans="1:11" ht="15.75" thickBot="1">
      <c r="A15" s="145"/>
      <c r="B15" s="145"/>
      <c r="C15" s="6" t="s">
        <v>12</v>
      </c>
      <c r="D15" s="147" t="s">
        <v>134</v>
      </c>
      <c r="E15" s="149"/>
      <c r="F15" s="147" t="s">
        <v>135</v>
      </c>
      <c r="G15" s="149"/>
      <c r="H15" s="144" t="s">
        <v>136</v>
      </c>
      <c r="I15" s="144" t="s">
        <v>137</v>
      </c>
      <c r="J15" s="147" t="s">
        <v>138</v>
      </c>
      <c r="K15" s="149"/>
    </row>
    <row r="16" spans="1:11" ht="26.25" thickBot="1">
      <c r="A16" s="146"/>
      <c r="B16" s="146"/>
      <c r="C16" s="7"/>
      <c r="D16" s="8" t="s">
        <v>139</v>
      </c>
      <c r="E16" s="8" t="s">
        <v>140</v>
      </c>
      <c r="F16" s="8" t="s">
        <v>139</v>
      </c>
      <c r="G16" s="8" t="s">
        <v>140</v>
      </c>
      <c r="H16" s="146"/>
      <c r="I16" s="146"/>
      <c r="J16" s="8" t="s">
        <v>19</v>
      </c>
      <c r="K16" s="8" t="s">
        <v>140</v>
      </c>
    </row>
    <row r="17" spans="1:11" ht="15.75" thickBot="1">
      <c r="A17" s="9">
        <v>1</v>
      </c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8">
        <v>7</v>
      </c>
      <c r="H17" s="8">
        <v>8</v>
      </c>
      <c r="I17" s="8">
        <v>9</v>
      </c>
      <c r="J17" s="8">
        <v>10</v>
      </c>
      <c r="K17" s="8">
        <v>11</v>
      </c>
    </row>
    <row r="18" spans="1:11" ht="15.75" thickBot="1">
      <c r="A18" s="135" t="s">
        <v>141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7"/>
    </row>
    <row r="19" spans="1:11" ht="39" thickBot="1">
      <c r="A19" s="10" t="s">
        <v>142</v>
      </c>
      <c r="B19" s="8">
        <v>101</v>
      </c>
      <c r="C19" s="44">
        <f>D19+E19+F19+G19+H19+I19+J19+K19</f>
        <v>17</v>
      </c>
      <c r="D19" s="44"/>
      <c r="E19" s="44"/>
      <c r="F19" s="44"/>
      <c r="G19" s="44"/>
      <c r="H19" s="44"/>
      <c r="I19" s="44">
        <f>17</f>
        <v>17</v>
      </c>
      <c r="J19" s="44"/>
      <c r="K19" s="44"/>
    </row>
    <row r="20" spans="1:11" ht="39" thickBot="1">
      <c r="A20" s="10" t="s">
        <v>143</v>
      </c>
      <c r="B20" s="8">
        <v>102</v>
      </c>
      <c r="C20" s="96">
        <f>D20+E20+F20+G20+H20+J20+K20</f>
        <v>0</v>
      </c>
      <c r="D20" s="44"/>
      <c r="E20" s="44"/>
      <c r="F20" s="44"/>
      <c r="G20" s="44"/>
      <c r="H20" s="44"/>
      <c r="I20" s="44" t="s">
        <v>28</v>
      </c>
      <c r="J20" s="44"/>
      <c r="K20" s="44"/>
    </row>
    <row r="21" spans="1:11" ht="51.75" thickBot="1">
      <c r="A21" s="10" t="s">
        <v>144</v>
      </c>
      <c r="B21" s="8">
        <v>103</v>
      </c>
      <c r="C21" s="96">
        <f>D21+E21+F21+G21+H21+J21+K21</f>
        <v>0</v>
      </c>
      <c r="D21" s="44"/>
      <c r="E21" s="44"/>
      <c r="F21" s="44"/>
      <c r="G21" s="44"/>
      <c r="H21" s="44"/>
      <c r="I21" s="44" t="s">
        <v>28</v>
      </c>
      <c r="J21" s="44"/>
      <c r="K21" s="44"/>
    </row>
    <row r="22" spans="1:11" ht="39" thickBot="1">
      <c r="A22" s="10" t="s">
        <v>145</v>
      </c>
      <c r="B22" s="8">
        <v>104</v>
      </c>
      <c r="C22" s="96">
        <f>D22+E22+F22+G22+H22+J22+K22</f>
        <v>0</v>
      </c>
      <c r="D22" s="44"/>
      <c r="E22" s="44"/>
      <c r="F22" s="44"/>
      <c r="G22" s="44"/>
      <c r="H22" s="44"/>
      <c r="I22" s="44" t="s">
        <v>28</v>
      </c>
      <c r="J22" s="44"/>
      <c r="K22" s="44"/>
    </row>
    <row r="23" spans="1:11" ht="15.75" thickBot="1">
      <c r="A23" s="10" t="s">
        <v>146</v>
      </c>
      <c r="B23" s="8">
        <v>110</v>
      </c>
      <c r="C23" s="96">
        <f>D23+E23+F23+G23+H23+I23+J23+K23</f>
        <v>17</v>
      </c>
      <c r="D23" s="44"/>
      <c r="E23" s="44"/>
      <c r="F23" s="44"/>
      <c r="G23" s="44"/>
      <c r="H23" s="44"/>
      <c r="I23" s="44">
        <f>17</f>
        <v>17</v>
      </c>
      <c r="J23" s="44"/>
      <c r="K23" s="44"/>
    </row>
    <row r="24" spans="1:11" ht="26.25" thickBot="1">
      <c r="A24" s="10" t="s">
        <v>147</v>
      </c>
      <c r="B24" s="8">
        <v>111</v>
      </c>
      <c r="C24" s="96">
        <f>D24+E24+F24+G24+H24+J24+K24</f>
        <v>0</v>
      </c>
      <c r="D24" s="44"/>
      <c r="E24" s="44"/>
      <c r="F24" s="44"/>
      <c r="G24" s="44"/>
      <c r="H24" s="44"/>
      <c r="I24" s="44">
        <f>17</f>
        <v>17</v>
      </c>
      <c r="J24" s="44"/>
      <c r="K24" s="44"/>
    </row>
    <row r="25" spans="1:11" ht="15.75" thickBot="1">
      <c r="A25" s="10" t="s">
        <v>148</v>
      </c>
      <c r="B25" s="8">
        <v>112</v>
      </c>
      <c r="C25" s="96">
        <f t="shared" ref="C25:C31" si="0">D25+E25+F25+G25+H25+I25+J25+K25</f>
        <v>0</v>
      </c>
      <c r="D25" s="44"/>
      <c r="E25" s="44"/>
      <c r="F25" s="44"/>
      <c r="G25" s="44"/>
      <c r="H25" s="44"/>
      <c r="I25" s="44"/>
      <c r="J25" s="44"/>
      <c r="K25" s="44"/>
    </row>
    <row r="26" spans="1:11" ht="15.75" thickBot="1">
      <c r="A26" s="10" t="s">
        <v>149</v>
      </c>
      <c r="B26" s="8">
        <v>113</v>
      </c>
      <c r="C26" s="96">
        <f t="shared" si="0"/>
        <v>0</v>
      </c>
      <c r="D26" s="44"/>
      <c r="E26" s="44"/>
      <c r="F26" s="44"/>
      <c r="G26" s="44"/>
      <c r="H26" s="44"/>
      <c r="I26" s="44"/>
      <c r="J26" s="44"/>
      <c r="K26" s="44"/>
    </row>
    <row r="27" spans="1:11" ht="15.75" thickBot="1">
      <c r="A27" s="12" t="s">
        <v>43</v>
      </c>
      <c r="B27" s="144">
        <v>114</v>
      </c>
      <c r="C27" s="96">
        <f t="shared" si="0"/>
        <v>0</v>
      </c>
      <c r="D27" s="172"/>
      <c r="E27" s="172"/>
      <c r="F27" s="172"/>
      <c r="G27" s="172"/>
      <c r="H27" s="172"/>
      <c r="I27" s="172"/>
      <c r="J27" s="172"/>
      <c r="K27" s="172"/>
    </row>
    <row r="28" spans="1:11" ht="15.75" thickBot="1">
      <c r="A28" s="13" t="s">
        <v>44</v>
      </c>
      <c r="B28" s="146"/>
      <c r="C28" s="96">
        <f t="shared" si="0"/>
        <v>0</v>
      </c>
      <c r="D28" s="173"/>
      <c r="E28" s="173"/>
      <c r="F28" s="173"/>
      <c r="G28" s="173"/>
      <c r="H28" s="173"/>
      <c r="I28" s="173"/>
      <c r="J28" s="173"/>
      <c r="K28" s="173"/>
    </row>
    <row r="29" spans="1:11" ht="26.25" thickBot="1">
      <c r="A29" s="13" t="s">
        <v>150</v>
      </c>
      <c r="B29" s="8">
        <v>115</v>
      </c>
      <c r="C29" s="96">
        <f t="shared" si="0"/>
        <v>0</v>
      </c>
      <c r="D29" s="44"/>
      <c r="E29" s="44"/>
      <c r="F29" s="44"/>
      <c r="G29" s="44"/>
      <c r="H29" s="44"/>
      <c r="I29" s="44"/>
      <c r="J29" s="44"/>
      <c r="K29" s="44"/>
    </row>
    <row r="30" spans="1:11" ht="26.25" thickBot="1">
      <c r="A30" s="13" t="s">
        <v>151</v>
      </c>
      <c r="B30" s="8">
        <v>116</v>
      </c>
      <c r="C30" s="96">
        <f t="shared" si="0"/>
        <v>0</v>
      </c>
      <c r="D30" s="44"/>
      <c r="E30" s="44"/>
      <c r="F30" s="44"/>
      <c r="G30" s="44"/>
      <c r="H30" s="44"/>
      <c r="I30" s="44"/>
      <c r="J30" s="44"/>
      <c r="K30" s="44"/>
    </row>
    <row r="31" spans="1:11" ht="15.75" thickBot="1">
      <c r="A31" s="10" t="s">
        <v>47</v>
      </c>
      <c r="B31" s="8">
        <v>117</v>
      </c>
      <c r="C31" s="96">
        <f t="shared" si="0"/>
        <v>0</v>
      </c>
      <c r="D31" s="44"/>
      <c r="E31" s="44"/>
      <c r="F31" s="44"/>
      <c r="G31" s="44"/>
      <c r="H31" s="44"/>
      <c r="I31" s="44"/>
      <c r="J31" s="44"/>
      <c r="K31" s="44"/>
    </row>
    <row r="32" spans="1:11" ht="15.75" thickBot="1">
      <c r="A32" s="135" t="s">
        <v>152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7"/>
    </row>
    <row r="33" spans="1:11" ht="15.75" thickBot="1">
      <c r="A33" s="10" t="s">
        <v>50</v>
      </c>
      <c r="B33" s="8">
        <v>201</v>
      </c>
      <c r="C33" s="96">
        <f t="shared" ref="C33:C35" si="1">D33+E33+F33+G33+H33+J33+K33</f>
        <v>0</v>
      </c>
      <c r="D33" s="11"/>
      <c r="E33" s="11"/>
      <c r="F33" s="11"/>
      <c r="G33" s="11"/>
      <c r="H33" s="11"/>
      <c r="I33" s="11" t="s">
        <v>28</v>
      </c>
      <c r="J33" s="11"/>
      <c r="K33" s="11"/>
    </row>
    <row r="34" spans="1:11" ht="26.25" thickBot="1">
      <c r="A34" s="10" t="s">
        <v>153</v>
      </c>
      <c r="B34" s="8">
        <v>202</v>
      </c>
      <c r="C34" s="96">
        <f t="shared" si="1"/>
        <v>0</v>
      </c>
      <c r="D34" s="11"/>
      <c r="E34" s="11"/>
      <c r="F34" s="11"/>
      <c r="G34" s="11"/>
      <c r="H34" s="11"/>
      <c r="I34" s="11" t="s">
        <v>28</v>
      </c>
      <c r="J34" s="11"/>
      <c r="K34" s="11"/>
    </row>
    <row r="35" spans="1:11" ht="15.75" thickBot="1">
      <c r="A35" s="10" t="s">
        <v>154</v>
      </c>
      <c r="B35" s="8">
        <v>203</v>
      </c>
      <c r="C35" s="96">
        <f t="shared" si="1"/>
        <v>0</v>
      </c>
      <c r="D35" s="11"/>
      <c r="E35" s="11"/>
      <c r="F35" s="11"/>
      <c r="G35" s="11"/>
      <c r="H35" s="11"/>
      <c r="I35" s="11" t="s">
        <v>28</v>
      </c>
      <c r="J35" s="11"/>
      <c r="K35" s="11"/>
    </row>
    <row r="36" spans="1:11" ht="15.75" thickBot="1">
      <c r="A36" s="135" t="s">
        <v>155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7"/>
    </row>
    <row r="37" spans="1:11" ht="51.75" thickBot="1">
      <c r="A37" s="10" t="s">
        <v>156</v>
      </c>
      <c r="B37" s="8">
        <v>301</v>
      </c>
      <c r="C37" s="127">
        <f>D37+E37+F37+G37+H37+I37+J37+K37</f>
        <v>320</v>
      </c>
      <c r="D37" s="44"/>
      <c r="E37" s="44"/>
      <c r="F37" s="44"/>
      <c r="G37" s="44"/>
      <c r="H37" s="44"/>
      <c r="I37" s="127">
        <f>320</f>
        <v>320</v>
      </c>
      <c r="J37" s="11"/>
      <c r="K37" s="11"/>
    </row>
    <row r="38" spans="1:11" ht="39" thickBot="1">
      <c r="A38" s="10" t="s">
        <v>157</v>
      </c>
      <c r="B38" s="8">
        <v>302</v>
      </c>
      <c r="C38" s="96">
        <f>D38+E38+F38+G38+H38+J38+K38</f>
        <v>0</v>
      </c>
      <c r="D38" s="44"/>
      <c r="E38" s="44"/>
      <c r="F38" s="44"/>
      <c r="G38" s="44"/>
      <c r="H38" s="44"/>
      <c r="I38" s="44" t="s">
        <v>28</v>
      </c>
      <c r="J38" s="11"/>
      <c r="K38" s="11"/>
    </row>
    <row r="39" spans="1:11" ht="51.75" thickBot="1">
      <c r="A39" s="10" t="s">
        <v>158</v>
      </c>
      <c r="B39" s="8">
        <v>303</v>
      </c>
      <c r="C39" s="96">
        <f>D39+E39+F39+G39+H39+I39+J39+K39</f>
        <v>0</v>
      </c>
      <c r="D39" s="44"/>
      <c r="E39" s="44"/>
      <c r="F39" s="44"/>
      <c r="G39" s="44"/>
      <c r="H39" s="44"/>
      <c r="I39" s="44"/>
      <c r="J39" s="11"/>
      <c r="K39" s="11"/>
    </row>
    <row r="40" spans="1:11" ht="51.75" thickBot="1">
      <c r="A40" s="10" t="s">
        <v>159</v>
      </c>
      <c r="B40" s="8">
        <v>304</v>
      </c>
      <c r="C40" s="96">
        <f>D40+E40+F40+G40+H40+J40+K40</f>
        <v>0</v>
      </c>
      <c r="D40" s="44"/>
      <c r="E40" s="44"/>
      <c r="F40" s="44"/>
      <c r="G40" s="44"/>
      <c r="H40" s="44"/>
      <c r="I40" s="44" t="s">
        <v>28</v>
      </c>
      <c r="J40" s="11"/>
      <c r="K40" s="11"/>
    </row>
    <row r="41" spans="1:11" ht="15.75" thickBot="1">
      <c r="A41" s="10" t="s">
        <v>160</v>
      </c>
      <c r="B41" s="8">
        <v>305</v>
      </c>
      <c r="C41" s="127">
        <f>D41+E41+F41+G41+H41+I41+J41+K41</f>
        <v>320</v>
      </c>
      <c r="D41" s="44"/>
      <c r="E41" s="44"/>
      <c r="F41" s="44"/>
      <c r="G41" s="44"/>
      <c r="H41" s="44"/>
      <c r="I41" s="127">
        <v>320</v>
      </c>
      <c r="J41" s="11"/>
      <c r="K41" s="11"/>
    </row>
    <row r="42" spans="1:11" ht="26.25" thickBot="1">
      <c r="A42" s="10" t="s">
        <v>161</v>
      </c>
      <c r="B42" s="8">
        <v>306</v>
      </c>
      <c r="C42" s="96">
        <f t="shared" ref="C42:C49" si="2">D42+E42+F42+G42+H42+I42+J42+K42</f>
        <v>0</v>
      </c>
      <c r="D42" s="11"/>
      <c r="E42" s="11"/>
      <c r="F42" s="11"/>
      <c r="G42" s="11"/>
      <c r="H42" s="11"/>
      <c r="I42" s="11"/>
      <c r="J42" s="11"/>
      <c r="K42" s="11"/>
    </row>
    <row r="43" spans="1:11" ht="15.75" thickBot="1">
      <c r="A43" s="10" t="s">
        <v>162</v>
      </c>
      <c r="B43" s="8">
        <v>310</v>
      </c>
      <c r="C43" s="96">
        <f t="shared" si="2"/>
        <v>0</v>
      </c>
      <c r="D43" s="11"/>
      <c r="E43" s="11"/>
      <c r="F43" s="11"/>
      <c r="G43" s="11"/>
      <c r="H43" s="11"/>
      <c r="I43" s="11"/>
      <c r="J43" s="11"/>
      <c r="K43" s="11"/>
    </row>
    <row r="44" spans="1:11" ht="15.75" thickBot="1">
      <c r="A44" s="10" t="s">
        <v>163</v>
      </c>
      <c r="B44" s="8">
        <v>311</v>
      </c>
      <c r="C44" s="96">
        <f t="shared" si="2"/>
        <v>0</v>
      </c>
      <c r="D44" s="11"/>
      <c r="E44" s="11"/>
      <c r="F44" s="11"/>
      <c r="G44" s="11"/>
      <c r="H44" s="11"/>
      <c r="I44" s="11"/>
      <c r="J44" s="11"/>
      <c r="K44" s="11"/>
    </row>
    <row r="45" spans="1:11" ht="15.75" thickBot="1">
      <c r="A45" s="12" t="s">
        <v>43</v>
      </c>
      <c r="B45" s="144">
        <v>312</v>
      </c>
      <c r="C45" s="96">
        <f t="shared" si="2"/>
        <v>0</v>
      </c>
      <c r="D45" s="172"/>
      <c r="E45" s="172"/>
      <c r="F45" s="172"/>
      <c r="G45" s="172"/>
      <c r="H45" s="172"/>
      <c r="I45" s="172"/>
      <c r="J45" s="172"/>
      <c r="K45" s="172"/>
    </row>
    <row r="46" spans="1:11" ht="15.75" thickBot="1">
      <c r="A46" s="13" t="s">
        <v>44</v>
      </c>
      <c r="B46" s="146"/>
      <c r="C46" s="96">
        <f t="shared" si="2"/>
        <v>0</v>
      </c>
      <c r="D46" s="173"/>
      <c r="E46" s="173"/>
      <c r="F46" s="173"/>
      <c r="G46" s="173"/>
      <c r="H46" s="173"/>
      <c r="I46" s="173"/>
      <c r="J46" s="173"/>
      <c r="K46" s="173"/>
    </row>
    <row r="47" spans="1:11" ht="26.25" thickBot="1">
      <c r="A47" s="13" t="s">
        <v>150</v>
      </c>
      <c r="B47" s="8">
        <v>313</v>
      </c>
      <c r="C47" s="96">
        <f t="shared" si="2"/>
        <v>0</v>
      </c>
      <c r="D47" s="11"/>
      <c r="E47" s="11"/>
      <c r="F47" s="11"/>
      <c r="G47" s="11"/>
      <c r="H47" s="11"/>
      <c r="I47" s="11"/>
      <c r="J47" s="11"/>
      <c r="K47" s="11"/>
    </row>
    <row r="48" spans="1:11" ht="26.25" thickBot="1">
      <c r="A48" s="13" t="s">
        <v>151</v>
      </c>
      <c r="B48" s="8">
        <v>314</v>
      </c>
      <c r="C48" s="96">
        <f t="shared" si="2"/>
        <v>0</v>
      </c>
      <c r="D48" s="11"/>
      <c r="E48" s="11"/>
      <c r="F48" s="11"/>
      <c r="G48" s="11"/>
      <c r="H48" s="11"/>
      <c r="I48" s="11"/>
      <c r="J48" s="11"/>
      <c r="K48" s="11"/>
    </row>
    <row r="49" spans="1:11" ht="15.75" thickBot="1">
      <c r="A49" s="10" t="s">
        <v>47</v>
      </c>
      <c r="B49" s="8">
        <v>315</v>
      </c>
      <c r="C49" s="96">
        <f t="shared" si="2"/>
        <v>0</v>
      </c>
      <c r="D49" s="11"/>
      <c r="E49" s="11"/>
      <c r="F49" s="11"/>
      <c r="G49" s="11"/>
      <c r="H49" s="11"/>
      <c r="I49" s="11"/>
      <c r="J49" s="11"/>
      <c r="K49" s="11"/>
    </row>
    <row r="50" spans="1:11" ht="15.75">
      <c r="A50" s="16"/>
    </row>
    <row r="51" spans="1:11" ht="32.25" customHeight="1">
      <c r="A51" s="141" t="s">
        <v>230</v>
      </c>
      <c r="B51" s="141"/>
      <c r="C51" s="50"/>
      <c r="D51" s="50" t="s">
        <v>216</v>
      </c>
      <c r="E51" s="50"/>
      <c r="F51" s="50"/>
      <c r="G51" s="51" t="s">
        <v>231</v>
      </c>
      <c r="H51" s="50"/>
    </row>
    <row r="52" spans="1:11" ht="15.75">
      <c r="A52" s="16"/>
      <c r="D52" s="17" t="s">
        <v>101</v>
      </c>
    </row>
    <row r="53" spans="1:11" ht="15.75">
      <c r="A53" s="142" t="s">
        <v>217</v>
      </c>
      <c r="B53" s="142"/>
    </row>
    <row r="54" spans="1:11" ht="15.75">
      <c r="A54" s="142" t="s">
        <v>233</v>
      </c>
      <c r="B54" s="142"/>
    </row>
    <row r="55" spans="1:11" ht="15.75">
      <c r="A55" s="142" t="s">
        <v>235</v>
      </c>
      <c r="B55" s="142"/>
    </row>
    <row r="56" spans="1:11" ht="15.75">
      <c r="A56" s="45"/>
      <c r="B56" s="17"/>
      <c r="C56" s="17"/>
      <c r="D56" s="17"/>
      <c r="E56" s="17"/>
    </row>
  </sheetData>
  <mergeCells count="39">
    <mergeCell ref="A54:B54"/>
    <mergeCell ref="A55:B55"/>
    <mergeCell ref="B5:D6"/>
    <mergeCell ref="A13:K13"/>
    <mergeCell ref="D27:D28"/>
    <mergeCell ref="E27:E28"/>
    <mergeCell ref="F27:F28"/>
    <mergeCell ref="A36:K36"/>
    <mergeCell ref="B45:B46"/>
    <mergeCell ref="D45:D46"/>
    <mergeCell ref="E45:E46"/>
    <mergeCell ref="F45:F46"/>
    <mergeCell ref="I45:I46"/>
    <mergeCell ref="J45:J46"/>
    <mergeCell ref="A51:B51"/>
    <mergeCell ref="A53:B53"/>
    <mergeCell ref="A1:K1"/>
    <mergeCell ref="A2:K2"/>
    <mergeCell ref="A3:K3"/>
    <mergeCell ref="K27:K28"/>
    <mergeCell ref="A32:K32"/>
    <mergeCell ref="A14:A16"/>
    <mergeCell ref="B14:B16"/>
    <mergeCell ref="D14:K14"/>
    <mergeCell ref="D15:E15"/>
    <mergeCell ref="F15:G15"/>
    <mergeCell ref="H15:H16"/>
    <mergeCell ref="I15:I16"/>
    <mergeCell ref="J15:K15"/>
    <mergeCell ref="G27:G28"/>
    <mergeCell ref="H27:H28"/>
    <mergeCell ref="I27:I28"/>
    <mergeCell ref="B27:B28"/>
    <mergeCell ref="G45:G46"/>
    <mergeCell ref="B8:J8"/>
    <mergeCell ref="H45:H46"/>
    <mergeCell ref="A18:K18"/>
    <mergeCell ref="K45:K46"/>
    <mergeCell ref="J27:J28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tabSelected="1" view="pageBreakPreview" zoomScale="117" zoomScaleNormal="100" zoomScaleSheetLayoutView="117" workbookViewId="0">
      <selection activeCell="C8" sqref="C8"/>
    </sheetView>
  </sheetViews>
  <sheetFormatPr defaultRowHeight="15"/>
  <cols>
    <col min="1" max="1" width="9.140625" style="69"/>
    <col min="2" max="2" width="27.7109375" style="69" customWidth="1"/>
    <col min="3" max="3" width="23.85546875" style="69" customWidth="1"/>
    <col min="4" max="4" width="23" style="69" customWidth="1"/>
    <col min="5" max="5" width="27.140625" style="69" customWidth="1"/>
    <col min="6" max="6" width="19.140625" style="69" customWidth="1"/>
    <col min="7" max="254" width="9.140625" style="69"/>
    <col min="255" max="255" width="27.7109375" style="69" customWidth="1"/>
    <col min="256" max="256" width="23.85546875" style="69" customWidth="1"/>
    <col min="257" max="257" width="23" style="69" customWidth="1"/>
    <col min="258" max="258" width="27.140625" style="69" customWidth="1"/>
    <col min="259" max="259" width="19.140625" style="69" customWidth="1"/>
    <col min="260" max="261" width="9.140625" style="69"/>
    <col min="262" max="262" width="13.28515625" style="69" bestFit="1" customWidth="1"/>
    <col min="263" max="263" width="11.7109375" style="69" bestFit="1" customWidth="1"/>
    <col min="264" max="510" width="9.140625" style="69"/>
    <col min="511" max="511" width="27.7109375" style="69" customWidth="1"/>
    <col min="512" max="512" width="23.85546875" style="69" customWidth="1"/>
    <col min="513" max="513" width="23" style="69" customWidth="1"/>
    <col min="514" max="514" width="27.140625" style="69" customWidth="1"/>
    <col min="515" max="515" width="19.140625" style="69" customWidth="1"/>
    <col min="516" max="517" width="9.140625" style="69"/>
    <col min="518" max="518" width="13.28515625" style="69" bestFit="1" customWidth="1"/>
    <col min="519" max="519" width="11.7109375" style="69" bestFit="1" customWidth="1"/>
    <col min="520" max="766" width="9.140625" style="69"/>
    <col min="767" max="767" width="27.7109375" style="69" customWidth="1"/>
    <col min="768" max="768" width="23.85546875" style="69" customWidth="1"/>
    <col min="769" max="769" width="23" style="69" customWidth="1"/>
    <col min="770" max="770" width="27.140625" style="69" customWidth="1"/>
    <col min="771" max="771" width="19.140625" style="69" customWidth="1"/>
    <col min="772" max="773" width="9.140625" style="69"/>
    <col min="774" max="774" width="13.28515625" style="69" bestFit="1" customWidth="1"/>
    <col min="775" max="775" width="11.7109375" style="69" bestFit="1" customWidth="1"/>
    <col min="776" max="1022" width="9.140625" style="69"/>
    <col min="1023" max="1023" width="27.7109375" style="69" customWidth="1"/>
    <col min="1024" max="1024" width="23.85546875" style="69" customWidth="1"/>
    <col min="1025" max="1025" width="23" style="69" customWidth="1"/>
    <col min="1026" max="1026" width="27.140625" style="69" customWidth="1"/>
    <col min="1027" max="1027" width="19.140625" style="69" customWidth="1"/>
    <col min="1028" max="1029" width="9.140625" style="69"/>
    <col min="1030" max="1030" width="13.28515625" style="69" bestFit="1" customWidth="1"/>
    <col min="1031" max="1031" width="11.7109375" style="69" bestFit="1" customWidth="1"/>
    <col min="1032" max="1278" width="9.140625" style="69"/>
    <col min="1279" max="1279" width="27.7109375" style="69" customWidth="1"/>
    <col min="1280" max="1280" width="23.85546875" style="69" customWidth="1"/>
    <col min="1281" max="1281" width="23" style="69" customWidth="1"/>
    <col min="1282" max="1282" width="27.140625" style="69" customWidth="1"/>
    <col min="1283" max="1283" width="19.140625" style="69" customWidth="1"/>
    <col min="1284" max="1285" width="9.140625" style="69"/>
    <col min="1286" max="1286" width="13.28515625" style="69" bestFit="1" customWidth="1"/>
    <col min="1287" max="1287" width="11.7109375" style="69" bestFit="1" customWidth="1"/>
    <col min="1288" max="1534" width="9.140625" style="69"/>
    <col min="1535" max="1535" width="27.7109375" style="69" customWidth="1"/>
    <col min="1536" max="1536" width="23.85546875" style="69" customWidth="1"/>
    <col min="1537" max="1537" width="23" style="69" customWidth="1"/>
    <col min="1538" max="1538" width="27.140625" style="69" customWidth="1"/>
    <col min="1539" max="1539" width="19.140625" style="69" customWidth="1"/>
    <col min="1540" max="1541" width="9.140625" style="69"/>
    <col min="1542" max="1542" width="13.28515625" style="69" bestFit="1" customWidth="1"/>
    <col min="1543" max="1543" width="11.7109375" style="69" bestFit="1" customWidth="1"/>
    <col min="1544" max="1790" width="9.140625" style="69"/>
    <col min="1791" max="1791" width="27.7109375" style="69" customWidth="1"/>
    <col min="1792" max="1792" width="23.85546875" style="69" customWidth="1"/>
    <col min="1793" max="1793" width="23" style="69" customWidth="1"/>
    <col min="1794" max="1794" width="27.140625" style="69" customWidth="1"/>
    <col min="1795" max="1795" width="19.140625" style="69" customWidth="1"/>
    <col min="1796" max="1797" width="9.140625" style="69"/>
    <col min="1798" max="1798" width="13.28515625" style="69" bestFit="1" customWidth="1"/>
    <col min="1799" max="1799" width="11.7109375" style="69" bestFit="1" customWidth="1"/>
    <col min="1800" max="2046" width="9.140625" style="69"/>
    <col min="2047" max="2047" width="27.7109375" style="69" customWidth="1"/>
    <col min="2048" max="2048" width="23.85546875" style="69" customWidth="1"/>
    <col min="2049" max="2049" width="23" style="69" customWidth="1"/>
    <col min="2050" max="2050" width="27.140625" style="69" customWidth="1"/>
    <col min="2051" max="2051" width="19.140625" style="69" customWidth="1"/>
    <col min="2052" max="2053" width="9.140625" style="69"/>
    <col min="2054" max="2054" width="13.28515625" style="69" bestFit="1" customWidth="1"/>
    <col min="2055" max="2055" width="11.7109375" style="69" bestFit="1" customWidth="1"/>
    <col min="2056" max="2302" width="9.140625" style="69"/>
    <col min="2303" max="2303" width="27.7109375" style="69" customWidth="1"/>
    <col min="2304" max="2304" width="23.85546875" style="69" customWidth="1"/>
    <col min="2305" max="2305" width="23" style="69" customWidth="1"/>
    <col min="2306" max="2306" width="27.140625" style="69" customWidth="1"/>
    <col min="2307" max="2307" width="19.140625" style="69" customWidth="1"/>
    <col min="2308" max="2309" width="9.140625" style="69"/>
    <col min="2310" max="2310" width="13.28515625" style="69" bestFit="1" customWidth="1"/>
    <col min="2311" max="2311" width="11.7109375" style="69" bestFit="1" customWidth="1"/>
    <col min="2312" max="2558" width="9.140625" style="69"/>
    <col min="2559" max="2559" width="27.7109375" style="69" customWidth="1"/>
    <col min="2560" max="2560" width="23.85546875" style="69" customWidth="1"/>
    <col min="2561" max="2561" width="23" style="69" customWidth="1"/>
    <col min="2562" max="2562" width="27.140625" style="69" customWidth="1"/>
    <col min="2563" max="2563" width="19.140625" style="69" customWidth="1"/>
    <col min="2564" max="2565" width="9.140625" style="69"/>
    <col min="2566" max="2566" width="13.28515625" style="69" bestFit="1" customWidth="1"/>
    <col min="2567" max="2567" width="11.7109375" style="69" bestFit="1" customWidth="1"/>
    <col min="2568" max="2814" width="9.140625" style="69"/>
    <col min="2815" max="2815" width="27.7109375" style="69" customWidth="1"/>
    <col min="2816" max="2816" width="23.85546875" style="69" customWidth="1"/>
    <col min="2817" max="2817" width="23" style="69" customWidth="1"/>
    <col min="2818" max="2818" width="27.140625" style="69" customWidth="1"/>
    <col min="2819" max="2819" width="19.140625" style="69" customWidth="1"/>
    <col min="2820" max="2821" width="9.140625" style="69"/>
    <col min="2822" max="2822" width="13.28515625" style="69" bestFit="1" customWidth="1"/>
    <col min="2823" max="2823" width="11.7109375" style="69" bestFit="1" customWidth="1"/>
    <col min="2824" max="3070" width="9.140625" style="69"/>
    <col min="3071" max="3071" width="27.7109375" style="69" customWidth="1"/>
    <col min="3072" max="3072" width="23.85546875" style="69" customWidth="1"/>
    <col min="3073" max="3073" width="23" style="69" customWidth="1"/>
    <col min="3074" max="3074" width="27.140625" style="69" customWidth="1"/>
    <col min="3075" max="3075" width="19.140625" style="69" customWidth="1"/>
    <col min="3076" max="3077" width="9.140625" style="69"/>
    <col min="3078" max="3078" width="13.28515625" style="69" bestFit="1" customWidth="1"/>
    <col min="3079" max="3079" width="11.7109375" style="69" bestFit="1" customWidth="1"/>
    <col min="3080" max="3326" width="9.140625" style="69"/>
    <col min="3327" max="3327" width="27.7109375" style="69" customWidth="1"/>
    <col min="3328" max="3328" width="23.85546875" style="69" customWidth="1"/>
    <col min="3329" max="3329" width="23" style="69" customWidth="1"/>
    <col min="3330" max="3330" width="27.140625" style="69" customWidth="1"/>
    <col min="3331" max="3331" width="19.140625" style="69" customWidth="1"/>
    <col min="3332" max="3333" width="9.140625" style="69"/>
    <col min="3334" max="3334" width="13.28515625" style="69" bestFit="1" customWidth="1"/>
    <col min="3335" max="3335" width="11.7109375" style="69" bestFit="1" customWidth="1"/>
    <col min="3336" max="3582" width="9.140625" style="69"/>
    <col min="3583" max="3583" width="27.7109375" style="69" customWidth="1"/>
    <col min="3584" max="3584" width="23.85546875" style="69" customWidth="1"/>
    <col min="3585" max="3585" width="23" style="69" customWidth="1"/>
    <col min="3586" max="3586" width="27.140625" style="69" customWidth="1"/>
    <col min="3587" max="3587" width="19.140625" style="69" customWidth="1"/>
    <col min="3588" max="3589" width="9.140625" style="69"/>
    <col min="3590" max="3590" width="13.28515625" style="69" bestFit="1" customWidth="1"/>
    <col min="3591" max="3591" width="11.7109375" style="69" bestFit="1" customWidth="1"/>
    <col min="3592" max="3838" width="9.140625" style="69"/>
    <col min="3839" max="3839" width="27.7109375" style="69" customWidth="1"/>
    <col min="3840" max="3840" width="23.85546875" style="69" customWidth="1"/>
    <col min="3841" max="3841" width="23" style="69" customWidth="1"/>
    <col min="3842" max="3842" width="27.140625" style="69" customWidth="1"/>
    <col min="3843" max="3843" width="19.140625" style="69" customWidth="1"/>
    <col min="3844" max="3845" width="9.140625" style="69"/>
    <col min="3846" max="3846" width="13.28515625" style="69" bestFit="1" customWidth="1"/>
    <col min="3847" max="3847" width="11.7109375" style="69" bestFit="1" customWidth="1"/>
    <col min="3848" max="4094" width="9.140625" style="69"/>
    <col min="4095" max="4095" width="27.7109375" style="69" customWidth="1"/>
    <col min="4096" max="4096" width="23.85546875" style="69" customWidth="1"/>
    <col min="4097" max="4097" width="23" style="69" customWidth="1"/>
    <col min="4098" max="4098" width="27.140625" style="69" customWidth="1"/>
    <col min="4099" max="4099" width="19.140625" style="69" customWidth="1"/>
    <col min="4100" max="4101" width="9.140625" style="69"/>
    <col min="4102" max="4102" width="13.28515625" style="69" bestFit="1" customWidth="1"/>
    <col min="4103" max="4103" width="11.7109375" style="69" bestFit="1" customWidth="1"/>
    <col min="4104" max="4350" width="9.140625" style="69"/>
    <col min="4351" max="4351" width="27.7109375" style="69" customWidth="1"/>
    <col min="4352" max="4352" width="23.85546875" style="69" customWidth="1"/>
    <col min="4353" max="4353" width="23" style="69" customWidth="1"/>
    <col min="4354" max="4354" width="27.140625" style="69" customWidth="1"/>
    <col min="4355" max="4355" width="19.140625" style="69" customWidth="1"/>
    <col min="4356" max="4357" width="9.140625" style="69"/>
    <col min="4358" max="4358" width="13.28515625" style="69" bestFit="1" customWidth="1"/>
    <col min="4359" max="4359" width="11.7109375" style="69" bestFit="1" customWidth="1"/>
    <col min="4360" max="4606" width="9.140625" style="69"/>
    <col min="4607" max="4607" width="27.7109375" style="69" customWidth="1"/>
    <col min="4608" max="4608" width="23.85546875" style="69" customWidth="1"/>
    <col min="4609" max="4609" width="23" style="69" customWidth="1"/>
    <col min="4610" max="4610" width="27.140625" style="69" customWidth="1"/>
    <col min="4611" max="4611" width="19.140625" style="69" customWidth="1"/>
    <col min="4612" max="4613" width="9.140625" style="69"/>
    <col min="4614" max="4614" width="13.28515625" style="69" bestFit="1" customWidth="1"/>
    <col min="4615" max="4615" width="11.7109375" style="69" bestFit="1" customWidth="1"/>
    <col min="4616" max="4862" width="9.140625" style="69"/>
    <col min="4863" max="4863" width="27.7109375" style="69" customWidth="1"/>
    <col min="4864" max="4864" width="23.85546875" style="69" customWidth="1"/>
    <col min="4865" max="4865" width="23" style="69" customWidth="1"/>
    <col min="4866" max="4866" width="27.140625" style="69" customWidth="1"/>
    <col min="4867" max="4867" width="19.140625" style="69" customWidth="1"/>
    <col min="4868" max="4869" width="9.140625" style="69"/>
    <col min="4870" max="4870" width="13.28515625" style="69" bestFit="1" customWidth="1"/>
    <col min="4871" max="4871" width="11.7109375" style="69" bestFit="1" customWidth="1"/>
    <col min="4872" max="5118" width="9.140625" style="69"/>
    <col min="5119" max="5119" width="27.7109375" style="69" customWidth="1"/>
    <col min="5120" max="5120" width="23.85546875" style="69" customWidth="1"/>
    <col min="5121" max="5121" width="23" style="69" customWidth="1"/>
    <col min="5122" max="5122" width="27.140625" style="69" customWidth="1"/>
    <col min="5123" max="5123" width="19.140625" style="69" customWidth="1"/>
    <col min="5124" max="5125" width="9.140625" style="69"/>
    <col min="5126" max="5126" width="13.28515625" style="69" bestFit="1" customWidth="1"/>
    <col min="5127" max="5127" width="11.7109375" style="69" bestFit="1" customWidth="1"/>
    <col min="5128" max="5374" width="9.140625" style="69"/>
    <col min="5375" max="5375" width="27.7109375" style="69" customWidth="1"/>
    <col min="5376" max="5376" width="23.85546875" style="69" customWidth="1"/>
    <col min="5377" max="5377" width="23" style="69" customWidth="1"/>
    <col min="5378" max="5378" width="27.140625" style="69" customWidth="1"/>
    <col min="5379" max="5379" width="19.140625" style="69" customWidth="1"/>
    <col min="5380" max="5381" width="9.140625" style="69"/>
    <col min="5382" max="5382" width="13.28515625" style="69" bestFit="1" customWidth="1"/>
    <col min="5383" max="5383" width="11.7109375" style="69" bestFit="1" customWidth="1"/>
    <col min="5384" max="5630" width="9.140625" style="69"/>
    <col min="5631" max="5631" width="27.7109375" style="69" customWidth="1"/>
    <col min="5632" max="5632" width="23.85546875" style="69" customWidth="1"/>
    <col min="5633" max="5633" width="23" style="69" customWidth="1"/>
    <col min="5634" max="5634" width="27.140625" style="69" customWidth="1"/>
    <col min="5635" max="5635" width="19.140625" style="69" customWidth="1"/>
    <col min="5636" max="5637" width="9.140625" style="69"/>
    <col min="5638" max="5638" width="13.28515625" style="69" bestFit="1" customWidth="1"/>
    <col min="5639" max="5639" width="11.7109375" style="69" bestFit="1" customWidth="1"/>
    <col min="5640" max="5886" width="9.140625" style="69"/>
    <col min="5887" max="5887" width="27.7109375" style="69" customWidth="1"/>
    <col min="5888" max="5888" width="23.85546875" style="69" customWidth="1"/>
    <col min="5889" max="5889" width="23" style="69" customWidth="1"/>
    <col min="5890" max="5890" width="27.140625" style="69" customWidth="1"/>
    <col min="5891" max="5891" width="19.140625" style="69" customWidth="1"/>
    <col min="5892" max="5893" width="9.140625" style="69"/>
    <col min="5894" max="5894" width="13.28515625" style="69" bestFit="1" customWidth="1"/>
    <col min="5895" max="5895" width="11.7109375" style="69" bestFit="1" customWidth="1"/>
    <col min="5896" max="6142" width="9.140625" style="69"/>
    <col min="6143" max="6143" width="27.7109375" style="69" customWidth="1"/>
    <col min="6144" max="6144" width="23.85546875" style="69" customWidth="1"/>
    <col min="6145" max="6145" width="23" style="69" customWidth="1"/>
    <col min="6146" max="6146" width="27.140625" style="69" customWidth="1"/>
    <col min="6147" max="6147" width="19.140625" style="69" customWidth="1"/>
    <col min="6148" max="6149" width="9.140625" style="69"/>
    <col min="6150" max="6150" width="13.28515625" style="69" bestFit="1" customWidth="1"/>
    <col min="6151" max="6151" width="11.7109375" style="69" bestFit="1" customWidth="1"/>
    <col min="6152" max="6398" width="9.140625" style="69"/>
    <col min="6399" max="6399" width="27.7109375" style="69" customWidth="1"/>
    <col min="6400" max="6400" width="23.85546875" style="69" customWidth="1"/>
    <col min="6401" max="6401" width="23" style="69" customWidth="1"/>
    <col min="6402" max="6402" width="27.140625" style="69" customWidth="1"/>
    <col min="6403" max="6403" width="19.140625" style="69" customWidth="1"/>
    <col min="6404" max="6405" width="9.140625" style="69"/>
    <col min="6406" max="6406" width="13.28515625" style="69" bestFit="1" customWidth="1"/>
    <col min="6407" max="6407" width="11.7109375" style="69" bestFit="1" customWidth="1"/>
    <col min="6408" max="6654" width="9.140625" style="69"/>
    <col min="6655" max="6655" width="27.7109375" style="69" customWidth="1"/>
    <col min="6656" max="6656" width="23.85546875" style="69" customWidth="1"/>
    <col min="6657" max="6657" width="23" style="69" customWidth="1"/>
    <col min="6658" max="6658" width="27.140625" style="69" customWidth="1"/>
    <col min="6659" max="6659" width="19.140625" style="69" customWidth="1"/>
    <col min="6660" max="6661" width="9.140625" style="69"/>
    <col min="6662" max="6662" width="13.28515625" style="69" bestFit="1" customWidth="1"/>
    <col min="6663" max="6663" width="11.7109375" style="69" bestFit="1" customWidth="1"/>
    <col min="6664" max="6910" width="9.140625" style="69"/>
    <col min="6911" max="6911" width="27.7109375" style="69" customWidth="1"/>
    <col min="6912" max="6912" width="23.85546875" style="69" customWidth="1"/>
    <col min="6913" max="6913" width="23" style="69" customWidth="1"/>
    <col min="6914" max="6914" width="27.140625" style="69" customWidth="1"/>
    <col min="6915" max="6915" width="19.140625" style="69" customWidth="1"/>
    <col min="6916" max="6917" width="9.140625" style="69"/>
    <col min="6918" max="6918" width="13.28515625" style="69" bestFit="1" customWidth="1"/>
    <col min="6919" max="6919" width="11.7109375" style="69" bestFit="1" customWidth="1"/>
    <col min="6920" max="7166" width="9.140625" style="69"/>
    <col min="7167" max="7167" width="27.7109375" style="69" customWidth="1"/>
    <col min="7168" max="7168" width="23.85546875" style="69" customWidth="1"/>
    <col min="7169" max="7169" width="23" style="69" customWidth="1"/>
    <col min="7170" max="7170" width="27.140625" style="69" customWidth="1"/>
    <col min="7171" max="7171" width="19.140625" style="69" customWidth="1"/>
    <col min="7172" max="7173" width="9.140625" style="69"/>
    <col min="7174" max="7174" width="13.28515625" style="69" bestFit="1" customWidth="1"/>
    <col min="7175" max="7175" width="11.7109375" style="69" bestFit="1" customWidth="1"/>
    <col min="7176" max="7422" width="9.140625" style="69"/>
    <col min="7423" max="7423" width="27.7109375" style="69" customWidth="1"/>
    <col min="7424" max="7424" width="23.85546875" style="69" customWidth="1"/>
    <col min="7425" max="7425" width="23" style="69" customWidth="1"/>
    <col min="7426" max="7426" width="27.140625" style="69" customWidth="1"/>
    <col min="7427" max="7427" width="19.140625" style="69" customWidth="1"/>
    <col min="7428" max="7429" width="9.140625" style="69"/>
    <col min="7430" max="7430" width="13.28515625" style="69" bestFit="1" customWidth="1"/>
    <col min="7431" max="7431" width="11.7109375" style="69" bestFit="1" customWidth="1"/>
    <col min="7432" max="7678" width="9.140625" style="69"/>
    <col min="7679" max="7679" width="27.7109375" style="69" customWidth="1"/>
    <col min="7680" max="7680" width="23.85546875" style="69" customWidth="1"/>
    <col min="7681" max="7681" width="23" style="69" customWidth="1"/>
    <col min="7682" max="7682" width="27.140625" style="69" customWidth="1"/>
    <col min="7683" max="7683" width="19.140625" style="69" customWidth="1"/>
    <col min="7684" max="7685" width="9.140625" style="69"/>
    <col min="7686" max="7686" width="13.28515625" style="69" bestFit="1" customWidth="1"/>
    <col min="7687" max="7687" width="11.7109375" style="69" bestFit="1" customWidth="1"/>
    <col min="7688" max="7934" width="9.140625" style="69"/>
    <col min="7935" max="7935" width="27.7109375" style="69" customWidth="1"/>
    <col min="7936" max="7936" width="23.85546875" style="69" customWidth="1"/>
    <col min="7937" max="7937" width="23" style="69" customWidth="1"/>
    <col min="7938" max="7938" width="27.140625" style="69" customWidth="1"/>
    <col min="7939" max="7939" width="19.140625" style="69" customWidth="1"/>
    <col min="7940" max="7941" width="9.140625" style="69"/>
    <col min="7942" max="7942" width="13.28515625" style="69" bestFit="1" customWidth="1"/>
    <col min="7943" max="7943" width="11.7109375" style="69" bestFit="1" customWidth="1"/>
    <col min="7944" max="8190" width="9.140625" style="69"/>
    <col min="8191" max="8191" width="27.7109375" style="69" customWidth="1"/>
    <col min="8192" max="8192" width="23.85546875" style="69" customWidth="1"/>
    <col min="8193" max="8193" width="23" style="69" customWidth="1"/>
    <col min="8194" max="8194" width="27.140625" style="69" customWidth="1"/>
    <col min="8195" max="8195" width="19.140625" style="69" customWidth="1"/>
    <col min="8196" max="8197" width="9.140625" style="69"/>
    <col min="8198" max="8198" width="13.28515625" style="69" bestFit="1" customWidth="1"/>
    <col min="8199" max="8199" width="11.7109375" style="69" bestFit="1" customWidth="1"/>
    <col min="8200" max="8446" width="9.140625" style="69"/>
    <col min="8447" max="8447" width="27.7109375" style="69" customWidth="1"/>
    <col min="8448" max="8448" width="23.85546875" style="69" customWidth="1"/>
    <col min="8449" max="8449" width="23" style="69" customWidth="1"/>
    <col min="8450" max="8450" width="27.140625" style="69" customWidth="1"/>
    <col min="8451" max="8451" width="19.140625" style="69" customWidth="1"/>
    <col min="8452" max="8453" width="9.140625" style="69"/>
    <col min="8454" max="8454" width="13.28515625" style="69" bestFit="1" customWidth="1"/>
    <col min="8455" max="8455" width="11.7109375" style="69" bestFit="1" customWidth="1"/>
    <col min="8456" max="8702" width="9.140625" style="69"/>
    <col min="8703" max="8703" width="27.7109375" style="69" customWidth="1"/>
    <col min="8704" max="8704" width="23.85546875" style="69" customWidth="1"/>
    <col min="8705" max="8705" width="23" style="69" customWidth="1"/>
    <col min="8706" max="8706" width="27.140625" style="69" customWidth="1"/>
    <col min="8707" max="8707" width="19.140625" style="69" customWidth="1"/>
    <col min="8708" max="8709" width="9.140625" style="69"/>
    <col min="8710" max="8710" width="13.28515625" style="69" bestFit="1" customWidth="1"/>
    <col min="8711" max="8711" width="11.7109375" style="69" bestFit="1" customWidth="1"/>
    <col min="8712" max="8958" width="9.140625" style="69"/>
    <col min="8959" max="8959" width="27.7109375" style="69" customWidth="1"/>
    <col min="8960" max="8960" width="23.85546875" style="69" customWidth="1"/>
    <col min="8961" max="8961" width="23" style="69" customWidth="1"/>
    <col min="8962" max="8962" width="27.140625" style="69" customWidth="1"/>
    <col min="8963" max="8963" width="19.140625" style="69" customWidth="1"/>
    <col min="8964" max="8965" width="9.140625" style="69"/>
    <col min="8966" max="8966" width="13.28515625" style="69" bestFit="1" customWidth="1"/>
    <col min="8967" max="8967" width="11.7109375" style="69" bestFit="1" customWidth="1"/>
    <col min="8968" max="9214" width="9.140625" style="69"/>
    <col min="9215" max="9215" width="27.7109375" style="69" customWidth="1"/>
    <col min="9216" max="9216" width="23.85546875" style="69" customWidth="1"/>
    <col min="9217" max="9217" width="23" style="69" customWidth="1"/>
    <col min="9218" max="9218" width="27.140625" style="69" customWidth="1"/>
    <col min="9219" max="9219" width="19.140625" style="69" customWidth="1"/>
    <col min="9220" max="9221" width="9.140625" style="69"/>
    <col min="9222" max="9222" width="13.28515625" style="69" bestFit="1" customWidth="1"/>
    <col min="9223" max="9223" width="11.7109375" style="69" bestFit="1" customWidth="1"/>
    <col min="9224" max="9470" width="9.140625" style="69"/>
    <col min="9471" max="9471" width="27.7109375" style="69" customWidth="1"/>
    <col min="9472" max="9472" width="23.85546875" style="69" customWidth="1"/>
    <col min="9473" max="9473" width="23" style="69" customWidth="1"/>
    <col min="9474" max="9474" width="27.140625" style="69" customWidth="1"/>
    <col min="9475" max="9475" width="19.140625" style="69" customWidth="1"/>
    <col min="9476" max="9477" width="9.140625" style="69"/>
    <col min="9478" max="9478" width="13.28515625" style="69" bestFit="1" customWidth="1"/>
    <col min="9479" max="9479" width="11.7109375" style="69" bestFit="1" customWidth="1"/>
    <col min="9480" max="9726" width="9.140625" style="69"/>
    <col min="9727" max="9727" width="27.7109375" style="69" customWidth="1"/>
    <col min="9728" max="9728" width="23.85546875" style="69" customWidth="1"/>
    <col min="9729" max="9729" width="23" style="69" customWidth="1"/>
    <col min="9730" max="9730" width="27.140625" style="69" customWidth="1"/>
    <col min="9731" max="9731" width="19.140625" style="69" customWidth="1"/>
    <col min="9732" max="9733" width="9.140625" style="69"/>
    <col min="9734" max="9734" width="13.28515625" style="69" bestFit="1" customWidth="1"/>
    <col min="9735" max="9735" width="11.7109375" style="69" bestFit="1" customWidth="1"/>
    <col min="9736" max="9982" width="9.140625" style="69"/>
    <col min="9983" max="9983" width="27.7109375" style="69" customWidth="1"/>
    <col min="9984" max="9984" width="23.85546875" style="69" customWidth="1"/>
    <col min="9985" max="9985" width="23" style="69" customWidth="1"/>
    <col min="9986" max="9986" width="27.140625" style="69" customWidth="1"/>
    <col min="9987" max="9987" width="19.140625" style="69" customWidth="1"/>
    <col min="9988" max="9989" width="9.140625" style="69"/>
    <col min="9990" max="9990" width="13.28515625" style="69" bestFit="1" customWidth="1"/>
    <col min="9991" max="9991" width="11.7109375" style="69" bestFit="1" customWidth="1"/>
    <col min="9992" max="10238" width="9.140625" style="69"/>
    <col min="10239" max="10239" width="27.7109375" style="69" customWidth="1"/>
    <col min="10240" max="10240" width="23.85546875" style="69" customWidth="1"/>
    <col min="10241" max="10241" width="23" style="69" customWidth="1"/>
    <col min="10242" max="10242" width="27.140625" style="69" customWidth="1"/>
    <col min="10243" max="10243" width="19.140625" style="69" customWidth="1"/>
    <col min="10244" max="10245" width="9.140625" style="69"/>
    <col min="10246" max="10246" width="13.28515625" style="69" bestFit="1" customWidth="1"/>
    <col min="10247" max="10247" width="11.7109375" style="69" bestFit="1" customWidth="1"/>
    <col min="10248" max="10494" width="9.140625" style="69"/>
    <col min="10495" max="10495" width="27.7109375" style="69" customWidth="1"/>
    <col min="10496" max="10496" width="23.85546875" style="69" customWidth="1"/>
    <col min="10497" max="10497" width="23" style="69" customWidth="1"/>
    <col min="10498" max="10498" width="27.140625" style="69" customWidth="1"/>
    <col min="10499" max="10499" width="19.140625" style="69" customWidth="1"/>
    <col min="10500" max="10501" width="9.140625" style="69"/>
    <col min="10502" max="10502" width="13.28515625" style="69" bestFit="1" customWidth="1"/>
    <col min="10503" max="10503" width="11.7109375" style="69" bestFit="1" customWidth="1"/>
    <col min="10504" max="10750" width="9.140625" style="69"/>
    <col min="10751" max="10751" width="27.7109375" style="69" customWidth="1"/>
    <col min="10752" max="10752" width="23.85546875" style="69" customWidth="1"/>
    <col min="10753" max="10753" width="23" style="69" customWidth="1"/>
    <col min="10754" max="10754" width="27.140625" style="69" customWidth="1"/>
    <col min="10755" max="10755" width="19.140625" style="69" customWidth="1"/>
    <col min="10756" max="10757" width="9.140625" style="69"/>
    <col min="10758" max="10758" width="13.28515625" style="69" bestFit="1" customWidth="1"/>
    <col min="10759" max="10759" width="11.7109375" style="69" bestFit="1" customWidth="1"/>
    <col min="10760" max="11006" width="9.140625" style="69"/>
    <col min="11007" max="11007" width="27.7109375" style="69" customWidth="1"/>
    <col min="11008" max="11008" width="23.85546875" style="69" customWidth="1"/>
    <col min="11009" max="11009" width="23" style="69" customWidth="1"/>
    <col min="11010" max="11010" width="27.140625" style="69" customWidth="1"/>
    <col min="11011" max="11011" width="19.140625" style="69" customWidth="1"/>
    <col min="11012" max="11013" width="9.140625" style="69"/>
    <col min="11014" max="11014" width="13.28515625" style="69" bestFit="1" customWidth="1"/>
    <col min="11015" max="11015" width="11.7109375" style="69" bestFit="1" customWidth="1"/>
    <col min="11016" max="11262" width="9.140625" style="69"/>
    <col min="11263" max="11263" width="27.7109375" style="69" customWidth="1"/>
    <col min="11264" max="11264" width="23.85546875" style="69" customWidth="1"/>
    <col min="11265" max="11265" width="23" style="69" customWidth="1"/>
    <col min="11266" max="11266" width="27.140625" style="69" customWidth="1"/>
    <col min="11267" max="11267" width="19.140625" style="69" customWidth="1"/>
    <col min="11268" max="11269" width="9.140625" style="69"/>
    <col min="11270" max="11270" width="13.28515625" style="69" bestFit="1" customWidth="1"/>
    <col min="11271" max="11271" width="11.7109375" style="69" bestFit="1" customWidth="1"/>
    <col min="11272" max="11518" width="9.140625" style="69"/>
    <col min="11519" max="11519" width="27.7109375" style="69" customWidth="1"/>
    <col min="11520" max="11520" width="23.85546875" style="69" customWidth="1"/>
    <col min="11521" max="11521" width="23" style="69" customWidth="1"/>
    <col min="11522" max="11522" width="27.140625" style="69" customWidth="1"/>
    <col min="11523" max="11523" width="19.140625" style="69" customWidth="1"/>
    <col min="11524" max="11525" width="9.140625" style="69"/>
    <col min="11526" max="11526" width="13.28515625" style="69" bestFit="1" customWidth="1"/>
    <col min="11527" max="11527" width="11.7109375" style="69" bestFit="1" customWidth="1"/>
    <col min="11528" max="11774" width="9.140625" style="69"/>
    <col min="11775" max="11775" width="27.7109375" style="69" customWidth="1"/>
    <col min="11776" max="11776" width="23.85546875" style="69" customWidth="1"/>
    <col min="11777" max="11777" width="23" style="69" customWidth="1"/>
    <col min="11778" max="11778" width="27.140625" style="69" customWidth="1"/>
    <col min="11779" max="11779" width="19.140625" style="69" customWidth="1"/>
    <col min="11780" max="11781" width="9.140625" style="69"/>
    <col min="11782" max="11782" width="13.28515625" style="69" bestFit="1" customWidth="1"/>
    <col min="11783" max="11783" width="11.7109375" style="69" bestFit="1" customWidth="1"/>
    <col min="11784" max="12030" width="9.140625" style="69"/>
    <col min="12031" max="12031" width="27.7109375" style="69" customWidth="1"/>
    <col min="12032" max="12032" width="23.85546875" style="69" customWidth="1"/>
    <col min="12033" max="12033" width="23" style="69" customWidth="1"/>
    <col min="12034" max="12034" width="27.140625" style="69" customWidth="1"/>
    <col min="12035" max="12035" width="19.140625" style="69" customWidth="1"/>
    <col min="12036" max="12037" width="9.140625" style="69"/>
    <col min="12038" max="12038" width="13.28515625" style="69" bestFit="1" customWidth="1"/>
    <col min="12039" max="12039" width="11.7109375" style="69" bestFit="1" customWidth="1"/>
    <col min="12040" max="12286" width="9.140625" style="69"/>
    <col min="12287" max="12287" width="27.7109375" style="69" customWidth="1"/>
    <col min="12288" max="12288" width="23.85546875" style="69" customWidth="1"/>
    <col min="12289" max="12289" width="23" style="69" customWidth="1"/>
    <col min="12290" max="12290" width="27.140625" style="69" customWidth="1"/>
    <col min="12291" max="12291" width="19.140625" style="69" customWidth="1"/>
    <col min="12292" max="12293" width="9.140625" style="69"/>
    <col min="12294" max="12294" width="13.28515625" style="69" bestFit="1" customWidth="1"/>
    <col min="12295" max="12295" width="11.7109375" style="69" bestFit="1" customWidth="1"/>
    <col min="12296" max="12542" width="9.140625" style="69"/>
    <col min="12543" max="12543" width="27.7109375" style="69" customWidth="1"/>
    <col min="12544" max="12544" width="23.85546875" style="69" customWidth="1"/>
    <col min="12545" max="12545" width="23" style="69" customWidth="1"/>
    <col min="12546" max="12546" width="27.140625" style="69" customWidth="1"/>
    <col min="12547" max="12547" width="19.140625" style="69" customWidth="1"/>
    <col min="12548" max="12549" width="9.140625" style="69"/>
    <col min="12550" max="12550" width="13.28515625" style="69" bestFit="1" customWidth="1"/>
    <col min="12551" max="12551" width="11.7109375" style="69" bestFit="1" customWidth="1"/>
    <col min="12552" max="12798" width="9.140625" style="69"/>
    <col min="12799" max="12799" width="27.7109375" style="69" customWidth="1"/>
    <col min="12800" max="12800" width="23.85546875" style="69" customWidth="1"/>
    <col min="12801" max="12801" width="23" style="69" customWidth="1"/>
    <col min="12802" max="12802" width="27.140625" style="69" customWidth="1"/>
    <col min="12803" max="12803" width="19.140625" style="69" customWidth="1"/>
    <col min="12804" max="12805" width="9.140625" style="69"/>
    <col min="12806" max="12806" width="13.28515625" style="69" bestFit="1" customWidth="1"/>
    <col min="12807" max="12807" width="11.7109375" style="69" bestFit="1" customWidth="1"/>
    <col min="12808" max="13054" width="9.140625" style="69"/>
    <col min="13055" max="13055" width="27.7109375" style="69" customWidth="1"/>
    <col min="13056" max="13056" width="23.85546875" style="69" customWidth="1"/>
    <col min="13057" max="13057" width="23" style="69" customWidth="1"/>
    <col min="13058" max="13058" width="27.140625" style="69" customWidth="1"/>
    <col min="13059" max="13059" width="19.140625" style="69" customWidth="1"/>
    <col min="13060" max="13061" width="9.140625" style="69"/>
    <col min="13062" max="13062" width="13.28515625" style="69" bestFit="1" customWidth="1"/>
    <col min="13063" max="13063" width="11.7109375" style="69" bestFit="1" customWidth="1"/>
    <col min="13064" max="13310" width="9.140625" style="69"/>
    <col min="13311" max="13311" width="27.7109375" style="69" customWidth="1"/>
    <col min="13312" max="13312" width="23.85546875" style="69" customWidth="1"/>
    <col min="13313" max="13313" width="23" style="69" customWidth="1"/>
    <col min="13314" max="13314" width="27.140625" style="69" customWidth="1"/>
    <col min="13315" max="13315" width="19.140625" style="69" customWidth="1"/>
    <col min="13316" max="13317" width="9.140625" style="69"/>
    <col min="13318" max="13318" width="13.28515625" style="69" bestFit="1" customWidth="1"/>
    <col min="13319" max="13319" width="11.7109375" style="69" bestFit="1" customWidth="1"/>
    <col min="13320" max="13566" width="9.140625" style="69"/>
    <col min="13567" max="13567" width="27.7109375" style="69" customWidth="1"/>
    <col min="13568" max="13568" width="23.85546875" style="69" customWidth="1"/>
    <col min="13569" max="13569" width="23" style="69" customWidth="1"/>
    <col min="13570" max="13570" width="27.140625" style="69" customWidth="1"/>
    <col min="13571" max="13571" width="19.140625" style="69" customWidth="1"/>
    <col min="13572" max="13573" width="9.140625" style="69"/>
    <col min="13574" max="13574" width="13.28515625" style="69" bestFit="1" customWidth="1"/>
    <col min="13575" max="13575" width="11.7109375" style="69" bestFit="1" customWidth="1"/>
    <col min="13576" max="13822" width="9.140625" style="69"/>
    <col min="13823" max="13823" width="27.7109375" style="69" customWidth="1"/>
    <col min="13824" max="13824" width="23.85546875" style="69" customWidth="1"/>
    <col min="13825" max="13825" width="23" style="69" customWidth="1"/>
    <col min="13826" max="13826" width="27.140625" style="69" customWidth="1"/>
    <col min="13827" max="13827" width="19.140625" style="69" customWidth="1"/>
    <col min="13828" max="13829" width="9.140625" style="69"/>
    <col min="13830" max="13830" width="13.28515625" style="69" bestFit="1" customWidth="1"/>
    <col min="13831" max="13831" width="11.7109375" style="69" bestFit="1" customWidth="1"/>
    <col min="13832" max="14078" width="9.140625" style="69"/>
    <col min="14079" max="14079" width="27.7109375" style="69" customWidth="1"/>
    <col min="14080" max="14080" width="23.85546875" style="69" customWidth="1"/>
    <col min="14081" max="14081" width="23" style="69" customWidth="1"/>
    <col min="14082" max="14082" width="27.140625" style="69" customWidth="1"/>
    <col min="14083" max="14083" width="19.140625" style="69" customWidth="1"/>
    <col min="14084" max="14085" width="9.140625" style="69"/>
    <col min="14086" max="14086" width="13.28515625" style="69" bestFit="1" customWidth="1"/>
    <col min="14087" max="14087" width="11.7109375" style="69" bestFit="1" customWidth="1"/>
    <col min="14088" max="14334" width="9.140625" style="69"/>
    <col min="14335" max="14335" width="27.7109375" style="69" customWidth="1"/>
    <col min="14336" max="14336" width="23.85546875" style="69" customWidth="1"/>
    <col min="14337" max="14337" width="23" style="69" customWidth="1"/>
    <col min="14338" max="14338" width="27.140625" style="69" customWidth="1"/>
    <col min="14339" max="14339" width="19.140625" style="69" customWidth="1"/>
    <col min="14340" max="14341" width="9.140625" style="69"/>
    <col min="14342" max="14342" width="13.28515625" style="69" bestFit="1" customWidth="1"/>
    <col min="14343" max="14343" width="11.7109375" style="69" bestFit="1" customWidth="1"/>
    <col min="14344" max="14590" width="9.140625" style="69"/>
    <col min="14591" max="14591" width="27.7109375" style="69" customWidth="1"/>
    <col min="14592" max="14592" width="23.85546875" style="69" customWidth="1"/>
    <col min="14593" max="14593" width="23" style="69" customWidth="1"/>
    <col min="14594" max="14594" width="27.140625" style="69" customWidth="1"/>
    <col min="14595" max="14595" width="19.140625" style="69" customWidth="1"/>
    <col min="14596" max="14597" width="9.140625" style="69"/>
    <col min="14598" max="14598" width="13.28515625" style="69" bestFit="1" customWidth="1"/>
    <col min="14599" max="14599" width="11.7109375" style="69" bestFit="1" customWidth="1"/>
    <col min="14600" max="14846" width="9.140625" style="69"/>
    <col min="14847" max="14847" width="27.7109375" style="69" customWidth="1"/>
    <col min="14848" max="14848" width="23.85546875" style="69" customWidth="1"/>
    <col min="14849" max="14849" width="23" style="69" customWidth="1"/>
    <col min="14850" max="14850" width="27.140625" style="69" customWidth="1"/>
    <col min="14851" max="14851" width="19.140625" style="69" customWidth="1"/>
    <col min="14852" max="14853" width="9.140625" style="69"/>
    <col min="14854" max="14854" width="13.28515625" style="69" bestFit="1" customWidth="1"/>
    <col min="14855" max="14855" width="11.7109375" style="69" bestFit="1" customWidth="1"/>
    <col min="14856" max="15102" width="9.140625" style="69"/>
    <col min="15103" max="15103" width="27.7109375" style="69" customWidth="1"/>
    <col min="15104" max="15104" width="23.85546875" style="69" customWidth="1"/>
    <col min="15105" max="15105" width="23" style="69" customWidth="1"/>
    <col min="15106" max="15106" width="27.140625" style="69" customWidth="1"/>
    <col min="15107" max="15107" width="19.140625" style="69" customWidth="1"/>
    <col min="15108" max="15109" width="9.140625" style="69"/>
    <col min="15110" max="15110" width="13.28515625" style="69" bestFit="1" customWidth="1"/>
    <col min="15111" max="15111" width="11.7109375" style="69" bestFit="1" customWidth="1"/>
    <col min="15112" max="15358" width="9.140625" style="69"/>
    <col min="15359" max="15359" width="27.7109375" style="69" customWidth="1"/>
    <col min="15360" max="15360" width="23.85546875" style="69" customWidth="1"/>
    <col min="15361" max="15361" width="23" style="69" customWidth="1"/>
    <col min="15362" max="15362" width="27.140625" style="69" customWidth="1"/>
    <col min="15363" max="15363" width="19.140625" style="69" customWidth="1"/>
    <col min="15364" max="15365" width="9.140625" style="69"/>
    <col min="15366" max="15366" width="13.28515625" style="69" bestFit="1" customWidth="1"/>
    <col min="15367" max="15367" width="11.7109375" style="69" bestFit="1" customWidth="1"/>
    <col min="15368" max="15614" width="9.140625" style="69"/>
    <col min="15615" max="15615" width="27.7109375" style="69" customWidth="1"/>
    <col min="15616" max="15616" width="23.85546875" style="69" customWidth="1"/>
    <col min="15617" max="15617" width="23" style="69" customWidth="1"/>
    <col min="15618" max="15618" width="27.140625" style="69" customWidth="1"/>
    <col min="15619" max="15619" width="19.140625" style="69" customWidth="1"/>
    <col min="15620" max="15621" width="9.140625" style="69"/>
    <col min="15622" max="15622" width="13.28515625" style="69" bestFit="1" customWidth="1"/>
    <col min="15623" max="15623" width="11.7109375" style="69" bestFit="1" customWidth="1"/>
    <col min="15624" max="15870" width="9.140625" style="69"/>
    <col min="15871" max="15871" width="27.7109375" style="69" customWidth="1"/>
    <col min="15872" max="15872" width="23.85546875" style="69" customWidth="1"/>
    <col min="15873" max="15873" width="23" style="69" customWidth="1"/>
    <col min="15874" max="15874" width="27.140625" style="69" customWidth="1"/>
    <col min="15875" max="15875" width="19.140625" style="69" customWidth="1"/>
    <col min="15876" max="15877" width="9.140625" style="69"/>
    <col min="15878" max="15878" width="13.28515625" style="69" bestFit="1" customWidth="1"/>
    <col min="15879" max="15879" width="11.7109375" style="69" bestFit="1" customWidth="1"/>
    <col min="15880" max="16126" width="9.140625" style="69"/>
    <col min="16127" max="16127" width="27.7109375" style="69" customWidth="1"/>
    <col min="16128" max="16128" width="23.85546875" style="69" customWidth="1"/>
    <col min="16129" max="16129" width="23" style="69" customWidth="1"/>
    <col min="16130" max="16130" width="27.140625" style="69" customWidth="1"/>
    <col min="16131" max="16131" width="19.140625" style="69" customWidth="1"/>
    <col min="16132" max="16133" width="9.140625" style="69"/>
    <col min="16134" max="16134" width="13.28515625" style="69" bestFit="1" customWidth="1"/>
    <col min="16135" max="16135" width="11.7109375" style="69" bestFit="1" customWidth="1"/>
    <col min="16136" max="16384" width="9.140625" style="69"/>
  </cols>
  <sheetData>
    <row r="1" spans="1:7">
      <c r="F1" s="95" t="s">
        <v>228</v>
      </c>
    </row>
    <row r="2" spans="1:7" ht="40.15" customHeight="1">
      <c r="A2" s="176" t="s">
        <v>236</v>
      </c>
      <c r="B2" s="177"/>
      <c r="C2" s="177"/>
      <c r="D2" s="177"/>
      <c r="E2" s="177"/>
      <c r="F2" s="177"/>
      <c r="G2" s="91"/>
    </row>
    <row r="3" spans="1:7">
      <c r="A3" s="178" t="s">
        <v>227</v>
      </c>
      <c r="B3" s="178"/>
      <c r="C3" s="178"/>
      <c r="D3" s="178"/>
      <c r="E3" s="178"/>
      <c r="F3" s="178"/>
      <c r="G3" s="91"/>
    </row>
    <row r="4" spans="1:7" ht="148.5">
      <c r="A4" s="94" t="s">
        <v>226</v>
      </c>
      <c r="B4" s="93" t="s">
        <v>225</v>
      </c>
      <c r="C4" s="92" t="s">
        <v>224</v>
      </c>
      <c r="D4" s="92" t="s">
        <v>223</v>
      </c>
      <c r="E4" s="92" t="s">
        <v>222</v>
      </c>
      <c r="F4" s="92" t="s">
        <v>221</v>
      </c>
      <c r="G4" s="91"/>
    </row>
    <row r="5" spans="1:7" s="72" customFormat="1">
      <c r="A5" s="90"/>
      <c r="B5" s="89"/>
      <c r="C5" s="88" t="s">
        <v>201</v>
      </c>
      <c r="D5" s="88" t="s">
        <v>198</v>
      </c>
      <c r="E5" s="88" t="s">
        <v>194</v>
      </c>
      <c r="F5" s="88"/>
      <c r="G5" s="87"/>
    </row>
    <row r="6" spans="1:7" ht="39">
      <c r="A6" s="86">
        <v>1</v>
      </c>
      <c r="B6" s="85" t="s">
        <v>229</v>
      </c>
      <c r="C6" s="84">
        <f>'№ 1-закупки'!C108</f>
        <v>2140.8499999999985</v>
      </c>
      <c r="D6" s="84">
        <v>2140.85</v>
      </c>
      <c r="E6" s="84"/>
      <c r="F6" s="84">
        <f>(D6+E6)/C6*100</f>
        <v>100.00000000000007</v>
      </c>
      <c r="G6" s="83"/>
    </row>
    <row r="7" spans="1:7" s="72" customFormat="1">
      <c r="A7" s="179" t="s">
        <v>220</v>
      </c>
      <c r="B7" s="179"/>
      <c r="C7" s="82"/>
      <c r="D7" s="82"/>
      <c r="E7" s="81"/>
      <c r="F7" s="80"/>
      <c r="G7" s="79"/>
    </row>
    <row r="9" spans="1:7">
      <c r="B9" s="77"/>
      <c r="C9" s="78"/>
      <c r="D9" s="78"/>
      <c r="E9" s="77"/>
      <c r="F9" s="76"/>
    </row>
    <row r="10" spans="1:7" s="72" customFormat="1">
      <c r="B10" s="75"/>
      <c r="C10" s="74"/>
      <c r="D10" s="74"/>
      <c r="E10" s="74"/>
      <c r="F10" s="73"/>
    </row>
    <row r="11" spans="1:7">
      <c r="B11" s="70"/>
      <c r="C11" s="70"/>
      <c r="D11" s="71"/>
      <c r="E11" s="70"/>
      <c r="F11" s="70"/>
    </row>
  </sheetData>
  <mergeCells count="3">
    <mergeCell ref="A2:F2"/>
    <mergeCell ref="A3:F3"/>
    <mergeCell ref="A7:B7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№ 1-закупки</vt:lpstr>
      <vt:lpstr>№ 2-закупки (2)</vt:lpstr>
      <vt:lpstr>№ 1а-закупки</vt:lpstr>
      <vt:lpstr>СМП, СОНКО</vt:lpstr>
      <vt:lpstr>'№ 1-закупки'!Область_печати</vt:lpstr>
      <vt:lpstr>'№ 2-закупки (2)'!Область_печати</vt:lpstr>
      <vt:lpstr>'СМП, СОНКО'!Область_печати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2018-06-28T05:43:50Z</dcterms:modified>
</cp:coreProperties>
</file>