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№ 1-закупки" sheetId="1" r:id="rId1"/>
    <sheet name="№ 2-закупки (2)" sheetId="4" r:id="rId2"/>
    <sheet name="№ 1а-закупки" sheetId="3" r:id="rId3"/>
    <sheet name="СМП, СОНКО" sheetId="5" r:id="rId4"/>
  </sheets>
  <definedNames>
    <definedName name="_xlnm.Print_Area" localSheetId="1">'№ 2-закупки (2)'!$A$1:$J$107</definedName>
    <definedName name="_xlnm.Print_Area" localSheetId="3">'СМП, СОНКО'!$A$1:$F$12</definedName>
  </definedNames>
  <calcPr calcId="125725" refMode="R1C1"/>
</workbook>
</file>

<file path=xl/calcChain.xml><?xml version="1.0" encoding="utf-8"?>
<calcChain xmlns="http://schemas.openxmlformats.org/spreadsheetml/2006/main">
  <c r="L81" i="4"/>
  <c r="K81"/>
  <c r="C40" i="1"/>
  <c r="C34"/>
  <c r="C32"/>
  <c r="C20"/>
  <c r="C67"/>
  <c r="F6" i="5"/>
  <c r="C114" i="1"/>
  <c r="C110"/>
  <c r="G109"/>
  <c r="C108"/>
  <c r="C86"/>
  <c r="C81"/>
  <c r="C80"/>
  <c r="C107" s="1"/>
  <c r="G78"/>
  <c r="C78" s="1"/>
  <c r="C73"/>
  <c r="C72"/>
  <c r="E98" i="4"/>
  <c r="C83" i="1"/>
  <c r="G82"/>
  <c r="H82"/>
  <c r="C71"/>
  <c r="G70" l="1"/>
  <c r="H70"/>
  <c r="J82" i="4" l="1"/>
  <c r="E82"/>
  <c r="F82"/>
  <c r="H36" l="1"/>
  <c r="I36" s="1"/>
  <c r="A36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H81"/>
  <c r="I81" s="1"/>
  <c r="E99"/>
  <c r="J99"/>
  <c r="H80"/>
  <c r="I80" s="1"/>
  <c r="H79"/>
  <c r="I79"/>
  <c r="H78"/>
  <c r="I78" s="1"/>
  <c r="H77"/>
  <c r="I77"/>
  <c r="H74"/>
  <c r="I74" s="1"/>
  <c r="H73"/>
  <c r="I73" s="1"/>
  <c r="H72"/>
  <c r="I72"/>
  <c r="H71"/>
  <c r="I71" s="1"/>
  <c r="H65"/>
  <c r="I65" s="1"/>
  <c r="H64"/>
  <c r="I64" s="1"/>
  <c r="H76"/>
  <c r="I76" s="1"/>
  <c r="H75"/>
  <c r="I75" s="1"/>
  <c r="H70"/>
  <c r="I70"/>
  <c r="H69"/>
  <c r="I69"/>
  <c r="H68"/>
  <c r="I68" s="1"/>
  <c r="H67"/>
  <c r="I67" s="1"/>
  <c r="H66"/>
  <c r="I66" s="1"/>
  <c r="J98"/>
  <c r="I98"/>
  <c r="H98"/>
  <c r="G98"/>
  <c r="G99" s="1"/>
  <c r="I63"/>
  <c r="H63"/>
  <c r="H62"/>
  <c r="I62" s="1"/>
  <c r="H61"/>
  <c r="I61" s="1"/>
  <c r="H60"/>
  <c r="I60" s="1"/>
  <c r="I59"/>
  <c r="H59"/>
  <c r="I58"/>
  <c r="H58"/>
  <c r="H57"/>
  <c r="I57" s="1"/>
  <c r="I56"/>
  <c r="H56"/>
  <c r="H55"/>
  <c r="I55" s="1"/>
  <c r="I54"/>
  <c r="H54"/>
  <c r="H53"/>
  <c r="I53" s="1"/>
  <c r="I52"/>
  <c r="H52"/>
  <c r="H51"/>
  <c r="I51" s="1"/>
  <c r="I50"/>
  <c r="H50"/>
  <c r="H49"/>
  <c r="I49" s="1"/>
  <c r="H48"/>
  <c r="I48" s="1"/>
  <c r="I47"/>
  <c r="H47"/>
  <c r="H46"/>
  <c r="I46" s="1"/>
  <c r="H45"/>
  <c r="I45" s="1"/>
  <c r="I44"/>
  <c r="H44"/>
  <c r="I43"/>
  <c r="H43"/>
  <c r="I42"/>
  <c r="H42"/>
  <c r="H41"/>
  <c r="I41" s="1"/>
  <c r="I40"/>
  <c r="H40"/>
  <c r="H39"/>
  <c r="I39" s="1"/>
  <c r="I38"/>
  <c r="H38"/>
  <c r="H37"/>
  <c r="I37" s="1"/>
  <c r="I35"/>
  <c r="H35"/>
  <c r="I34"/>
  <c r="H34"/>
  <c r="I33"/>
  <c r="H33"/>
  <c r="A33"/>
  <c r="A34" s="1"/>
  <c r="A35" s="1"/>
  <c r="H32"/>
  <c r="I32" s="1"/>
  <c r="I31"/>
  <c r="H31"/>
  <c r="H30"/>
  <c r="I30" s="1"/>
  <c r="H29"/>
  <c r="I29" s="1"/>
  <c r="H28"/>
  <c r="I28" s="1"/>
  <c r="I27"/>
  <c r="H27"/>
  <c r="H26"/>
  <c r="I26" s="1"/>
  <c r="I25"/>
  <c r="H25"/>
  <c r="H24"/>
  <c r="I24" s="1"/>
  <c r="I23"/>
  <c r="H23"/>
  <c r="H22"/>
  <c r="I22" s="1"/>
  <c r="H21"/>
  <c r="H82" l="1"/>
  <c r="H99" s="1"/>
  <c r="I21"/>
  <c r="I82" l="1"/>
  <c r="I99" s="1"/>
  <c r="C112" i="1"/>
  <c r="C111"/>
  <c r="C109"/>
  <c r="C82"/>
  <c r="C70"/>
</calcChain>
</file>

<file path=xl/sharedStrings.xml><?xml version="1.0" encoding="utf-8"?>
<sst xmlns="http://schemas.openxmlformats.org/spreadsheetml/2006/main" count="669" uniqueCount="297">
  <si>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</si>
  <si>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</si>
  <si>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</si>
  <si>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</si>
  <si>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</si>
  <si>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</si>
  <si>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</si>
  <si>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</si>
  <si>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</si>
  <si>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</si>
  <si>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</si>
  <si>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</si>
  <si>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</si>
  <si>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</si>
  <si>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</si>
  <si>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</si>
  <si>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</si>
  <si>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</si>
  <si>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</si>
  <si>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</si>
  <si>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</si>
  <si>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</si>
  <si>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</si>
  <si>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</si>
  <si>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</si>
  <si>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</si>
  <si>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</si>
  <si>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</si>
  <si>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</si>
  <si>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</si>
  <si>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</si>
  <si>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</si>
  <si>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</si>
  <si>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</si>
  <si>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</si>
  <si>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</si>
  <si>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</si>
  <si>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</si>
  <si>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</si>
  <si>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</si>
  <si>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</si>
  <si>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</si>
  <si>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</si>
  <si>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</si>
  <si>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</si>
  <si>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</si>
  <si>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</si>
  <si>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</si>
  <si>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</si>
  <si>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</si>
  <si>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</si>
  <si>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</si>
  <si>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</si>
  <si>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</si>
  <si>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</si>
  <si>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</si>
  <si>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</si>
  <si>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</si>
  <si>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</si>
  <si>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</si>
  <si>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</si>
  <si>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</si>
  <si>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</si>
  <si>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</si>
  <si>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</si>
  <si>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</si>
  <si>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</si>
  <si>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</si>
  <si>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</si>
  <si>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</si>
  <si>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</si>
  <si>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</si>
  <si>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</si>
  <si>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</si>
  <si>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</si>
  <si>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</si>
  <si>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</si>
  <si>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</si>
  <si>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</si>
  <si>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</si>
  <si>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</si>
  <si>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</si>
  <si>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</si>
  <si>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</si>
  <si>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</si>
  <si>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</si>
  <si>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</si>
  <si>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</si>
  <si>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</si>
  <si>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</si>
  <si>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</si>
  <si>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</si>
  <si>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</si>
  <si>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</si>
  <si>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</si>
  <si>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</si>
  <si>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</si>
  <si>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</t>
  </si>
  <si>
    <t>с социально ориентированными некоммерческими организациями</t>
  </si>
  <si>
    <t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</si>
  <si>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</si>
  <si>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</si>
  <si>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</si>
  <si>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</si>
  <si>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</si>
  <si>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</si>
  <si>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</si>
  <si>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</si>
  <si>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</si>
  <si>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</si>
  <si>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Способ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</si>
  <si>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</si>
  <si>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</si>
  <si>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</si>
  <si>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</si>
  <si>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</si>
  <si>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</si>
  <si>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</si>
  <si>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</si>
  <si>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</si>
  <si>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</si>
  <si>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</si>
  <si>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</si>
  <si>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</si>
  <si>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</si>
  <si>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</si>
  <si>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</si>
  <si>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</si>
  <si>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</si>
  <si>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</si>
  <si>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</si>
  <si>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</si>
  <si>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</si>
  <si>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</si>
  <si>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</si>
  <si>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</si>
  <si>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</si>
  <si>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</si>
  <si>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</si>
  <si>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</si>
  <si>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</si>
  <si>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</si>
  <si>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</si>
  <si>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</si>
  <si>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</si>
  <si>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</si>
  <si>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</si>
  <si>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</si>
  <si>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</si>
  <si>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</si>
  <si>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</si>
  <si>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</si>
  <si>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</si>
  <si>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</si>
  <si>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</si>
  <si>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</si>
  <si>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</si>
  <si>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</si>
  <si>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</si>
  <si>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</si>
  <si>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</si>
  <si>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</si>
  <si>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</si>
  <si>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</si>
  <si>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</si>
  <si>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</si>
  <si>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</si>
  <si>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</si>
  <si>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</si>
  <si>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</si>
  <si>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</si>
  <si>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</si>
  <si>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</si>
  <si>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</si>
  <si>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</si>
  <si>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</si>
  <si>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</si>
  <si>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 признана соответсвующей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</si>
  <si>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</si>
  <si>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</si>
  <si>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</si>
  <si>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</si>
  <si>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</si>
  <si>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</si>
  <si>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</si>
  <si>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</si>
  <si>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</si>
  <si>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</si>
  <si>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</si>
  <si>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</si>
  <si>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</si>
  <si>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</si>
  <si>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</si>
  <si>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</si>
  <si>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</si>
  <si>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</si>
  <si>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</si>
  <si>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</si>
  <si>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</si>
  <si>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</si>
  <si>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</si>
  <si>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</si>
  <si>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</si>
  <si>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</si>
  <si>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</si>
  <si>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</si>
  <si>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</si>
  <si>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</si>
  <si>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</si>
  <si>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</si>
  <si>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</si>
  <si>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</si>
  <si>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</si>
  <si>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</si>
  <si>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</si>
  <si>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t>9 месяцев 2017 г.</t>
  </si>
  <si>
    <t>Ядринский район</t>
  </si>
  <si>
    <t>Ведущий специалист-эксперт сектора закупок отдела экономики и промышленности</t>
  </si>
  <si>
    <t>________________________</t>
  </si>
  <si>
    <t>___Быкова Елена Игоревна</t>
  </si>
  <si>
    <t xml:space="preserve">Контактный тел.: 8(83547)22384 </t>
  </si>
  <si>
    <t>E-mail: yadrin_econ1@cap.ru</t>
  </si>
  <si>
    <t xml:space="preserve">Ядринский район </t>
  </si>
  <si>
    <t>Выполнение работ по содержанию кладбища в г. Ядрин Ядринского района Чувашской Республики в первом полугодии 2017 года</t>
  </si>
  <si>
    <t>ЗК</t>
  </si>
  <si>
    <t>Выполнение работ по содержанию уличного освещения в г. Ядрин Ядринского района Чувашской Республики в первом полугодии 2017 года</t>
  </si>
  <si>
    <t>Содержание автомобильных дорог общего пользования местного значения в Ядринском районе Чувашской Республики в 2017 году (лот №1)</t>
  </si>
  <si>
    <t>ЭА</t>
  </si>
  <si>
    <t>Содержание автомобильных дорог общего пользования местного значения в Ядринском районе Чувашской Республики в 2017 году (лот №2)</t>
  </si>
  <si>
    <t>Содержание автомобильных дорог общего пользования местного значения в Ядринском районе Чувашской Республики в 2017 году (лот №3)</t>
  </si>
  <si>
    <t>Содержание автомобильных дорог общего пользования местного значения в Ядринском районе Чувашской Республики в 2017 году (лот №4)</t>
  </si>
  <si>
    <t>Содержание автомобильных дорог общего пользования местного значения в Ядринском районе Чувашской Республики в 2017 году (лот №5)</t>
  </si>
  <si>
    <t>Выполнение работ по благоустройству территории  г.Ядрин Ядринского района Чувашской Республики в первом полугодии 2017 года</t>
  </si>
  <si>
    <t xml:space="preserve">Выполнение работ по зимнему содержанию автомобильных дорог общего пользования местного значения в границах Ядринского городского поселения Ядринского района Чувашской Республики в 2017 году. </t>
  </si>
  <si>
    <t xml:space="preserve">Поставка бензина марки АИ-92 и бензина марки АИ-95 для нужд Ядринской районной администрации Чувашской Республики </t>
  </si>
  <si>
    <t>Поставка бумаги для нужд Ядринской районной администрации Чувашской Республики</t>
  </si>
  <si>
    <t>Поставка, монтаж и пуско-наладка кинооборудования для кинозала Ядринского районного Дома культуры МАУ «Централизованная клубная система» Ядринского района Чувашской Республики</t>
  </si>
  <si>
    <t xml:space="preserve">Капитальный ремонт здания (крыши) Чебаковского СДК Ядринского района Чувашской Республики </t>
  </si>
  <si>
    <t xml:space="preserve">Нанесение горизонтальной дорожной разметки на автомобильных дорогах общего пользования местного значения в Ядринском районе Чувашской Республики в 2017 году </t>
  </si>
  <si>
    <t xml:space="preserve">Капитальный ремонт здания спортзала МБОУ "Балдаевская средняя общеобразовательная школа"Ядринского района Чувашской Республики </t>
  </si>
  <si>
    <t xml:space="preserve">Приобретение жилого помещения для последующего обеспечения благоустроенным жилым помещением специализированного жилищного фонда по договору найма специализированного жилого помещения детей-сирот и детей, оставшихся без попечения родителей, лиц из их числа на территории Ядринского района Чувашской Республики в 2017 году </t>
  </si>
  <si>
    <t>Приобретение автобуса по программе "Утилизация</t>
  </si>
  <si>
    <t>на ремонт сенсорного кабинета МБДОУ "Детский сад "Аленушка" г. Ядрин Чувашской Республики</t>
  </si>
  <si>
    <t xml:space="preserve">Приобретение оборудования для сенсорной комнаты МБДОУ "Детский сад "Аленушка" г. Ядрин Чувашской Республики </t>
  </si>
  <si>
    <t xml:space="preserve">Приобретение жилого помещения для переселения граждан из жилищного фонда, признанного аварийным и подлежащим сносу в г. Ядрин Ядринского района Чувашской Республики, в рамках реализации республиканской адресной программы «Переселение граждан из аварийного жилищного фонда, расположенного на территории Чувашской Республики» на 2013-2017 годы </t>
  </si>
  <si>
    <t xml:space="preserve">Ремонт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 </t>
  </si>
  <si>
    <t>Приобретение и монтаж системы видеонаблюдения в г Ядрин Чувашской Республики</t>
  </si>
  <si>
    <t xml:space="preserve">Ремонт участка автодороги "Волга" - с. Чебаково - Кудаши - Алексеевка в Ядринском районе Чувашской Республики </t>
  </si>
  <si>
    <t>Ремонт наружных стен и входной площадки многоквартирного жилого дома №3 «а» по ул. Красноармейская в г. Ядрин Ядринского района Чувашской Республики</t>
  </si>
  <si>
    <t xml:space="preserve">Строительство пристроев с санитарно-техническими помещениями к зданию МБОУ "Персирланская ООШ" Ядринского района ЧР </t>
  </si>
  <si>
    <t xml:space="preserve">Ремонт проезда к дворовым территориям многоквартирных домов №№ 8А, 12 по ул. Молодежная в г. Ядрин Ядринского района Чувашской Республики </t>
  </si>
  <si>
    <t xml:space="preserve">Ремонт дворовой территории многоквартирного дома и проезда к дворовой территории многоквартирного дома №72 по ул. Октябрьская в г. Ядрин Ядринского района Чувашской Республики </t>
  </si>
  <si>
    <t>приобретение жилого помещения  для переселения граждан из жилищного фонда, признанного аварийным и подлежащим сносу в г. Ядрин Ядринского района Чувашской Республики, в рамках реализации республиканской адресной  программы «Переселение граждан из аварийного жилищного фонда, расположенного на территории Чувашской Республики»  на 2013-2017 годы»</t>
  </si>
  <si>
    <t>Ремонт участка автодороги "Волга" - с. Чебаково - Кудаши - Алексеевка в Ядринском районе Чувашской Республики</t>
  </si>
  <si>
    <t>Восстановление изношенного слоя асфальтобетонного покрытия на участках автомобильной дороги "Сура" - Б. Сундырь - М. Сундырь - М. Кумаркино - Егоркино в Ядринском районе Чувашской Республики</t>
  </si>
  <si>
    <t>Оказание услуг по оценке земельных участков для предоставления в собственность (аренду), расположенных на территории Ядринского района Чувашской Республики</t>
  </si>
  <si>
    <t>Оказание услуг по оценке нежилого здания с земельным участком, расположенных на территории Ядринского района Чувашской Республики</t>
  </si>
  <si>
    <t>Оказание услуг по оценке нежилых помещений, расположенных на территории Ядринского района Чувашской Республики</t>
  </si>
  <si>
    <t xml:space="preserve"> Разработка проектно-сметной документации на ремонт моста на км 2+420 автомобильной дороги "Сура" - д. Верхние Мочары в Ядринском районе Чувашской Республики </t>
  </si>
  <si>
    <t>ОК</t>
  </si>
  <si>
    <t>-</t>
  </si>
  <si>
    <t xml:space="preserve">Капитальный ремонт здания (перекрытия) Чебаковского СДК Ядринского района Чувашской Республики </t>
  </si>
  <si>
    <t xml:space="preserve">Поставка мебели для нужд многофункционального центра предоставления государственных и муниципальных услуг Ядринского района Чувашской Республики </t>
  </si>
  <si>
    <t xml:space="preserve">Капитальный ремонт здания по ул. Плеханова, д. 14 г. Ядрин Чувашской Республики под многофункциональный центр предоставления государственных и муниципальных услуг Ядринского района Чувашской Республики (общестроительные и сантехнические работы) </t>
  </si>
  <si>
    <t xml:space="preserve">Капитальный ремонт здания по ул. Плеханова, д. 14 г. Ядрин Чувашской Республики под многофункциональный центр предоставления государственных и муниципальных услуг Ядринского района Чувашской Республики (электромонтажные работы, охранно-пожарная сигнализация) </t>
  </si>
  <si>
    <t xml:space="preserve">Капитальный ремонт здания по ул. Плеханова, д. 14 г. Ядрин Чувашской Республики под многофункциональный центр предоставления государственных и муниципальных услуг Ядринского района Чувашской Республики (отопление) </t>
  </si>
  <si>
    <t>Оказание услуг по оценке права на осуществление торговой деятельности в нестационарном торговом объекте</t>
  </si>
  <si>
    <t>Поставка оборудования для нужд многофункционального центра предоставления государственных и муниципальных услуг Ядринского района Чувашской Республики</t>
  </si>
  <si>
    <t>Услуги по изготовлению и монтажу вывесок для нужд многофункционального центра предоставления государственных и муниципальных услуг Ядринского района Чувашской Республики</t>
  </si>
  <si>
    <t xml:space="preserve">Ремонт наружных сетей канализации (участок от индивидуального жилого дома № 20 по ул. Калинина до пересечения ул. Калинина с ул. Ленина) в г. Ядрине Ядринского района Чувашской Республики </t>
  </si>
  <si>
    <t xml:space="preserve">Ремонт водопроводных сетей в д. Малые Четаи Ядринского района Чувашской Республики </t>
  </si>
  <si>
    <t xml:space="preserve">Ремонт водопровода по улице Шоссейная в д. Кильдишево Ядринского района Чувашской Республики </t>
  </si>
  <si>
    <t xml:space="preserve">Ремонт водонапорных сетей, артезианских скважин и водонапорных башен в д. Стрелецкая Ядринского района Чувашской Республики </t>
  </si>
  <si>
    <t xml:space="preserve">Ремонт водонапорной башни в с. Засурье Ядринского района Чувашской Республики </t>
  </si>
  <si>
    <t xml:space="preserve">Содержание автомобильных дорог общего пользования местного значения в Ядринском районе Чувашской Республики в 2018 году (Лот 1) </t>
  </si>
  <si>
    <t xml:space="preserve">Содержание автомобильных дорог общего пользования местного значения в Ядринском районе Чувашской Республики в 2018 году (Лот 2) </t>
  </si>
  <si>
    <t xml:space="preserve">Содержание автомобильных дорог общего пользования местного значения в Ядринском районе Чувашской Республики в 2018 году (Лот 3) </t>
  </si>
  <si>
    <t xml:space="preserve">Содержание автомобильных дорог общего пользования местного значения в Ядринском районе Чувашской Республики в 2018 году (Лот 4) </t>
  </si>
  <si>
    <t xml:space="preserve">Содержание автомобильных дорог общего пользования местного значения в Ядринском районе Чувашской Республики в 2018 году (Лот 5) </t>
  </si>
  <si>
    <t>Дата составления отчета «15» января 2018 года</t>
  </si>
  <si>
    <t xml:space="preserve"> 2017 года </t>
  </si>
  <si>
    <t xml:space="preserve">Текущий ремонт с целью создания доступности для маломобильных групп населения в рамках государственной программы РФ "Доступная среда" МБДОУ "Детский сад "Аленушка" г. Ядрин Чувашской Республики </t>
  </si>
  <si>
    <t xml:space="preserve">Капитальный ремонт здания по ул. Плеханова, д. 14 г. Ядрин Чувашской Республики под многофункциональный центр предоставления государственных и муниципальных услуг Ядринского района Чувашской Республики (благоустройство) </t>
  </si>
  <si>
    <t xml:space="preserve">Всего </t>
  </si>
  <si>
    <t xml:space="preserve"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Закона о контарктной системе (процентов)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</si>
  <si>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</si>
  <si>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 xml:space="preserve"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
</t>
  </si>
  <si>
    <t xml:space="preserve">Совокупный годовой объем закупок, рассчитанный за вычетом закупок, предусмотренных частью 1.1 статьи 30 Закона о контарктной системе
</t>
  </si>
  <si>
    <t>Главный распорядитель бюджетных средств</t>
  </si>
  <si>
    <t xml:space="preserve">  № п/п</t>
  </si>
  <si>
    <t>по данным заказчиков</t>
  </si>
  <si>
    <t>Закупки у СМП, СОНКО
за 2017 год</t>
  </si>
  <si>
    <t xml:space="preserve">Приложение </t>
  </si>
  <si>
    <t>Ядринская районная администрация Чувашской Республики</t>
  </si>
  <si>
    <t xml:space="preserve"> 2017 г.</t>
  </si>
  <si>
    <t>СМП</t>
  </si>
  <si>
    <t>Ядрин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</si>
</sst>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0.0"/>
    <numFmt numFmtId="166" formatCode="#,##0.0_ ;[Red]\-#,##0.0\ "/>
  </numFmts>
  <fonts count="4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name val="Times New Roman"/>
      <family val="1"/>
    </font>
    <font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7" applyNumberFormat="0" applyAlignment="0" applyProtection="0"/>
    <xf numFmtId="0" fontId="15" fillId="11" borderId="18" applyNumberFormat="0" applyAlignment="0" applyProtection="0"/>
    <xf numFmtId="0" fontId="16" fillId="11" borderId="17" applyNumberFormat="0" applyAlignment="0" applyProtection="0"/>
    <xf numFmtId="0" fontId="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23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0" borderId="0"/>
    <xf numFmtId="0" fontId="11" fillId="0" borderId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5" borderId="24" applyNumberFormat="0" applyFont="0" applyAlignment="0" applyProtection="0"/>
    <xf numFmtId="9" fontId="9" fillId="0" borderId="0" applyFont="0" applyFill="0" applyBorder="0" applyAlignment="0" applyProtection="0"/>
    <xf numFmtId="0" fontId="26" fillId="0" borderId="25" applyNumberFormat="0" applyFill="0" applyAlignment="0" applyProtection="0"/>
    <xf numFmtId="0" fontId="12" fillId="16" borderId="16" applyBorder="0">
      <alignment horizontal="center" vertical="center" wrapText="1"/>
    </xf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6" fillId="2" borderId="4" xfId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4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10" fillId="3" borderId="15" xfId="2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0" fillId="0" borderId="0" xfId="0" applyFont="1" applyBorder="1"/>
    <xf numFmtId="0" fontId="31" fillId="0" borderId="0" xfId="0" applyFont="1" applyBorder="1"/>
    <xf numFmtId="0" fontId="0" fillId="0" borderId="0" xfId="0" applyAlignment="1">
      <alignment horizontal="left"/>
    </xf>
    <xf numFmtId="0" fontId="3" fillId="0" borderId="8" xfId="0" applyFont="1" applyBorder="1" applyAlignment="1">
      <alignment horizontal="left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27" xfId="0" applyFont="1" applyBorder="1"/>
    <xf numFmtId="0" fontId="1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0" fillId="18" borderId="0" xfId="0" applyFill="1"/>
    <xf numFmtId="0" fontId="12" fillId="18" borderId="0" xfId="2" applyFont="1" applyFill="1" applyAlignment="1">
      <alignment horizontal="center"/>
    </xf>
    <xf numFmtId="164" fontId="29" fillId="18" borderId="0" xfId="2" applyNumberFormat="1" applyFont="1" applyFill="1" applyAlignment="1">
      <alignment horizontal="center"/>
    </xf>
    <xf numFmtId="0" fontId="33" fillId="18" borderId="0" xfId="0" applyFont="1" applyFill="1"/>
    <xf numFmtId="165" fontId="34" fillId="18" borderId="0" xfId="2" applyNumberFormat="1" applyFont="1" applyFill="1" applyAlignment="1">
      <alignment horizontal="center"/>
    </xf>
    <xf numFmtId="164" fontId="34" fillId="18" borderId="0" xfId="2" applyNumberFormat="1" applyFont="1" applyFill="1" applyAlignment="1">
      <alignment horizontal="center"/>
    </xf>
    <xf numFmtId="0" fontId="34" fillId="18" borderId="0" xfId="2" applyFont="1" applyFill="1" applyAlignment="1">
      <alignment horizontal="center"/>
    </xf>
    <xf numFmtId="165" fontId="29" fillId="18" borderId="0" xfId="2" applyNumberFormat="1" applyFont="1" applyFill="1" applyAlignment="1">
      <alignment horizontal="center"/>
    </xf>
    <xf numFmtId="0" fontId="29" fillId="18" borderId="0" xfId="2" applyFont="1" applyFill="1" applyAlignment="1">
      <alignment horizontal="center"/>
    </xf>
    <xf numFmtId="166" fontId="29" fillId="18" borderId="0" xfId="2" applyNumberFormat="1" applyFont="1" applyFill="1" applyAlignment="1">
      <alignment horizontal="center"/>
    </xf>
    <xf numFmtId="165" fontId="34" fillId="18" borderId="0" xfId="0" applyNumberFormat="1" applyFont="1" applyFill="1"/>
    <xf numFmtId="164" fontId="34" fillId="18" borderId="15" xfId="0" applyNumberFormat="1" applyFont="1" applyFill="1" applyBorder="1" applyAlignment="1">
      <alignment horizontal="center"/>
    </xf>
    <xf numFmtId="164" fontId="34" fillId="18" borderId="15" xfId="0" applyNumberFormat="1" applyFont="1" applyFill="1" applyBorder="1" applyAlignment="1">
      <alignment horizontal="center" vertical="center"/>
    </xf>
    <xf numFmtId="164" fontId="34" fillId="18" borderId="28" xfId="0" applyNumberFormat="1" applyFont="1" applyFill="1" applyBorder="1" applyAlignment="1">
      <alignment horizontal="center" vertical="center"/>
    </xf>
    <xf numFmtId="165" fontId="12" fillId="18" borderId="0" xfId="0" applyNumberFormat="1" applyFont="1" applyFill="1"/>
    <xf numFmtId="164" fontId="12" fillId="18" borderId="15" xfId="0" applyNumberFormat="1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wrapText="1"/>
    </xf>
    <xf numFmtId="0" fontId="35" fillId="18" borderId="15" xfId="0" applyFont="1" applyFill="1" applyBorder="1" applyAlignment="1">
      <alignment horizontal="center"/>
    </xf>
    <xf numFmtId="0" fontId="34" fillId="18" borderId="0" xfId="0" applyFont="1" applyFill="1"/>
    <xf numFmtId="0" fontId="36" fillId="18" borderId="15" xfId="0" applyFont="1" applyFill="1" applyBorder="1" applyAlignment="1">
      <alignment horizontal="center" vertical="top" wrapText="1"/>
    </xf>
    <xf numFmtId="0" fontId="37" fillId="18" borderId="16" xfId="0" applyFont="1" applyFill="1" applyBorder="1" applyAlignment="1">
      <alignment horizontal="center" vertical="top" wrapText="1"/>
    </xf>
    <xf numFmtId="0" fontId="34" fillId="18" borderId="15" xfId="0" applyFont="1" applyFill="1" applyBorder="1" applyAlignment="1">
      <alignment horizontal="center" vertical="center" wrapText="1"/>
    </xf>
    <xf numFmtId="0" fontId="12" fillId="18" borderId="0" xfId="0" applyFont="1" applyFill="1"/>
    <xf numFmtId="0" fontId="38" fillId="18" borderId="15" xfId="0" applyFont="1" applyFill="1" applyBorder="1" applyAlignment="1">
      <alignment horizontal="center" vertical="top" wrapText="1"/>
    </xf>
    <xf numFmtId="0" fontId="39" fillId="18" borderId="15" xfId="0" applyFont="1" applyFill="1" applyBorder="1" applyAlignment="1">
      <alignment horizontal="center" vertical="top" wrapText="1"/>
    </xf>
    <xf numFmtId="0" fontId="12" fillId="18" borderId="15" xfId="0" applyFont="1" applyFill="1" applyBorder="1" applyAlignment="1">
      <alignment horizontal="center" vertical="center" wrapText="1"/>
    </xf>
    <xf numFmtId="0" fontId="41" fillId="18" borderId="0" xfId="0" applyFont="1" applyFill="1"/>
    <xf numFmtId="0" fontId="10" fillId="19" borderId="4" xfId="0" applyFont="1" applyFill="1" applyBorder="1" applyAlignment="1">
      <alignment horizontal="center" vertical="center" wrapText="1"/>
    </xf>
    <xf numFmtId="0" fontId="10" fillId="19" borderId="8" xfId="0" applyFont="1" applyFill="1" applyBorder="1" applyAlignment="1">
      <alignment horizontal="left" vertical="center" wrapText="1"/>
    </xf>
    <xf numFmtId="14" fontId="10" fillId="19" borderId="8" xfId="0" applyNumberFormat="1" applyFont="1" applyFill="1" applyBorder="1" applyAlignment="1">
      <alignment horizontal="center" vertical="center" wrapText="1"/>
    </xf>
    <xf numFmtId="0" fontId="10" fillId="19" borderId="8" xfId="0" applyFont="1" applyFill="1" applyBorder="1" applyAlignment="1">
      <alignment horizontal="center" vertical="center" wrapText="1"/>
    </xf>
    <xf numFmtId="2" fontId="10" fillId="19" borderId="8" xfId="0" applyNumberFormat="1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left" vertical="center" wrapText="1"/>
    </xf>
    <xf numFmtId="14" fontId="3" fillId="19" borderId="8" xfId="0" applyNumberFormat="1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2" fontId="3" fillId="19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0" fillId="18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0" fillId="18" borderId="0" xfId="0" applyFont="1" applyFill="1" applyAlignment="1">
      <alignment horizontal="center" wrapText="1"/>
    </xf>
    <xf numFmtId="0" fontId="0" fillId="18" borderId="0" xfId="0" applyFill="1" applyAlignment="1"/>
    <xf numFmtId="0" fontId="12" fillId="18" borderId="0" xfId="0" applyFont="1" applyFill="1" applyAlignment="1">
      <alignment horizontal="right"/>
    </xf>
    <xf numFmtId="0" fontId="34" fillId="18" borderId="15" xfId="0" applyFont="1" applyFill="1" applyBorder="1" applyAlignment="1">
      <alignment horizontal="center" vertical="top" wrapText="1"/>
    </xf>
  </cellXfs>
  <cellStyles count="32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Гиперссылка" xfId="1" builtinId="8"/>
    <cellStyle name="Гиперссылка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2"/>
    <cellStyle name="Обычный 2 2" xfId="23"/>
    <cellStyle name="Обычный 2 3" xfId="3"/>
    <cellStyle name="Обычный 3" xfId="2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topLeftCell="A55" zoomScaleNormal="100" zoomScaleSheetLayoutView="100" workbookViewId="0">
      <selection activeCell="C111" sqref="C111"/>
    </sheetView>
  </sheetViews>
  <sheetFormatPr defaultRowHeight="15"/>
  <cols>
    <col min="1" max="1" width="41.7109375" customWidth="1"/>
    <col min="2" max="9" width="12.140625" customWidth="1"/>
    <col min="10" max="11" width="15.85546875" customWidth="1"/>
  </cols>
  <sheetData>
    <row r="1" spans="1:11" ht="15.75">
      <c r="A1" s="1"/>
    </row>
    <row r="2" spans="1:11" ht="16.5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5.7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.75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129" t="s">
        <v>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5.75">
      <c r="A6" s="129" t="s">
        <v>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5.75">
      <c r="A7" s="3"/>
    </row>
    <row r="8" spans="1:11" ht="15.75">
      <c r="A8" s="4" t="s">
        <v>5</v>
      </c>
      <c r="B8" s="4"/>
    </row>
    <row r="9" spans="1:11" ht="63">
      <c r="A9" s="4" t="s">
        <v>6</v>
      </c>
      <c r="B9" s="132" t="s">
        <v>216</v>
      </c>
      <c r="C9" s="132"/>
      <c r="D9" s="132"/>
      <c r="E9" s="132"/>
      <c r="F9" s="132"/>
      <c r="G9" s="132"/>
      <c r="H9" s="23"/>
      <c r="I9" s="23"/>
      <c r="J9" s="23"/>
      <c r="K9" s="25"/>
    </row>
    <row r="10" spans="1:11" ht="15.75">
      <c r="A10" s="4"/>
      <c r="B10" s="5"/>
      <c r="K10" s="25"/>
    </row>
    <row r="11" spans="1:11" ht="33.75" customHeight="1">
      <c r="A11" s="4" t="s">
        <v>7</v>
      </c>
      <c r="B11" s="127" t="s">
        <v>294</v>
      </c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15.75">
      <c r="A12" s="3"/>
      <c r="K12" s="25"/>
    </row>
    <row r="13" spans="1:11" ht="16.5" thickBot="1">
      <c r="A13" s="139" t="s">
        <v>8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 ht="15.75" thickBot="1">
      <c r="A14" s="133" t="s">
        <v>9</v>
      </c>
      <c r="B14" s="133" t="s">
        <v>10</v>
      </c>
      <c r="C14" s="7" t="s">
        <v>11</v>
      </c>
      <c r="D14" s="136" t="s">
        <v>13</v>
      </c>
      <c r="E14" s="137"/>
      <c r="F14" s="137"/>
      <c r="G14" s="137"/>
      <c r="H14" s="137"/>
      <c r="I14" s="137"/>
      <c r="J14" s="137"/>
      <c r="K14" s="138"/>
    </row>
    <row r="15" spans="1:11" ht="26.45" customHeight="1" thickBot="1">
      <c r="A15" s="134"/>
      <c r="B15" s="134"/>
      <c r="C15" s="8" t="s">
        <v>12</v>
      </c>
      <c r="D15" s="136" t="s">
        <v>14</v>
      </c>
      <c r="E15" s="137"/>
      <c r="F15" s="138"/>
      <c r="G15" s="133" t="s">
        <v>15</v>
      </c>
      <c r="H15" s="133" t="s">
        <v>16</v>
      </c>
      <c r="I15" s="133" t="s">
        <v>17</v>
      </c>
      <c r="J15" s="136" t="s">
        <v>18</v>
      </c>
      <c r="K15" s="138"/>
    </row>
    <row r="16" spans="1:11" ht="90" thickBot="1">
      <c r="A16" s="135"/>
      <c r="B16" s="135"/>
      <c r="C16" s="9"/>
      <c r="D16" s="10" t="s">
        <v>19</v>
      </c>
      <c r="E16" s="10" t="s">
        <v>20</v>
      </c>
      <c r="F16" s="10" t="s">
        <v>21</v>
      </c>
      <c r="G16" s="135"/>
      <c r="H16" s="135"/>
      <c r="I16" s="135"/>
      <c r="J16" s="10" t="s">
        <v>22</v>
      </c>
      <c r="K16" s="10" t="s">
        <v>23</v>
      </c>
    </row>
    <row r="17" spans="1:11" ht="15.75" thickBot="1">
      <c r="A17" s="11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  <c r="I17" s="10">
        <v>9</v>
      </c>
      <c r="J17" s="10">
        <v>10</v>
      </c>
      <c r="K17" s="10">
        <v>11</v>
      </c>
    </row>
    <row r="18" spans="1:11">
      <c r="A18" s="121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3"/>
    </row>
    <row r="19" spans="1:11" ht="15.75" thickBot="1">
      <c r="A19" s="118" t="s">
        <v>25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s="34" customFormat="1" ht="51.75" thickBot="1">
      <c r="A20" s="31" t="s">
        <v>26</v>
      </c>
      <c r="B20" s="32">
        <v>101</v>
      </c>
      <c r="C20" s="78">
        <f>D20+G20+H20+J20+K20</f>
        <v>2783</v>
      </c>
      <c r="D20" s="33">
        <v>1</v>
      </c>
      <c r="E20" s="33">
        <v>0</v>
      </c>
      <c r="F20" s="33">
        <v>0</v>
      </c>
      <c r="G20" s="33">
        <v>63</v>
      </c>
      <c r="H20" s="33">
        <v>5</v>
      </c>
      <c r="I20" s="33">
        <v>0</v>
      </c>
      <c r="J20" s="33">
        <v>176</v>
      </c>
      <c r="K20" s="78">
        <v>2538</v>
      </c>
    </row>
    <row r="21" spans="1:11" ht="51.75" thickBot="1">
      <c r="A21" s="12" t="s">
        <v>27</v>
      </c>
      <c r="B21" s="10">
        <v>102</v>
      </c>
      <c r="C21" s="13"/>
      <c r="D21" s="13" t="s">
        <v>28</v>
      </c>
      <c r="E21" s="13" t="s">
        <v>28</v>
      </c>
      <c r="F21" s="13" t="s">
        <v>28</v>
      </c>
      <c r="G21" s="13" t="s">
        <v>28</v>
      </c>
      <c r="H21" s="13" t="s">
        <v>28</v>
      </c>
      <c r="I21" s="13" t="s">
        <v>28</v>
      </c>
      <c r="J21" s="13" t="s">
        <v>28</v>
      </c>
      <c r="K21" s="13" t="s">
        <v>28</v>
      </c>
    </row>
    <row r="22" spans="1:11" ht="39" thickBot="1">
      <c r="A22" s="12" t="s">
        <v>29</v>
      </c>
      <c r="B22" s="10">
        <v>103</v>
      </c>
      <c r="C22" s="13">
        <v>40</v>
      </c>
      <c r="D22" s="13">
        <v>0</v>
      </c>
      <c r="E22" s="13">
        <v>0</v>
      </c>
      <c r="F22" s="13">
        <v>0</v>
      </c>
      <c r="G22" s="13">
        <v>37</v>
      </c>
      <c r="H22" s="13">
        <v>3</v>
      </c>
      <c r="I22" s="13">
        <v>0</v>
      </c>
      <c r="J22" s="13" t="s">
        <v>28</v>
      </c>
      <c r="K22" s="13" t="s">
        <v>28</v>
      </c>
    </row>
    <row r="23" spans="1:11" s="30" customFormat="1" ht="51.75" thickBot="1">
      <c r="A23" s="27" t="s">
        <v>164</v>
      </c>
      <c r="B23" s="28" t="s">
        <v>166</v>
      </c>
      <c r="C23" s="29">
        <v>26</v>
      </c>
      <c r="D23" s="29"/>
      <c r="E23" s="29"/>
      <c r="F23" s="29"/>
      <c r="G23" s="29">
        <v>23</v>
      </c>
      <c r="H23" s="29">
        <v>3</v>
      </c>
      <c r="I23" s="29"/>
      <c r="J23" s="29" t="s">
        <v>28</v>
      </c>
      <c r="K23" s="29" t="s">
        <v>28</v>
      </c>
    </row>
    <row r="24" spans="1:11" s="30" customFormat="1" ht="51.75" thickBot="1">
      <c r="A24" s="27" t="s">
        <v>165</v>
      </c>
      <c r="B24" s="28" t="s">
        <v>167</v>
      </c>
      <c r="C24" s="29">
        <v>5</v>
      </c>
      <c r="D24" s="29"/>
      <c r="E24" s="29"/>
      <c r="F24" s="29"/>
      <c r="G24" s="29">
        <v>5</v>
      </c>
      <c r="H24" s="29"/>
      <c r="I24" s="29"/>
      <c r="J24" s="29" t="s">
        <v>28</v>
      </c>
      <c r="K24" s="29" t="s">
        <v>28</v>
      </c>
    </row>
    <row r="25" spans="1:11" ht="51.75" thickBot="1">
      <c r="A25" s="12" t="s">
        <v>30</v>
      </c>
      <c r="B25" s="10">
        <v>104</v>
      </c>
      <c r="C25" s="13">
        <v>9</v>
      </c>
      <c r="D25" s="13"/>
      <c r="E25" s="13"/>
      <c r="F25" s="13"/>
      <c r="G25" s="13">
        <v>9</v>
      </c>
      <c r="H25" s="13"/>
      <c r="I25" s="13"/>
      <c r="J25" s="49" t="s">
        <v>28</v>
      </c>
      <c r="K25" s="49" t="s">
        <v>28</v>
      </c>
    </row>
    <row r="26" spans="1:11" s="30" customFormat="1" ht="64.5" thickBot="1">
      <c r="A26" s="27" t="s">
        <v>168</v>
      </c>
      <c r="B26" s="28" t="s">
        <v>169</v>
      </c>
      <c r="C26" s="29">
        <v>8</v>
      </c>
      <c r="D26" s="29"/>
      <c r="E26" s="29"/>
      <c r="F26" s="29"/>
      <c r="G26" s="29">
        <v>8</v>
      </c>
      <c r="H26" s="29"/>
      <c r="I26" s="29"/>
      <c r="J26" s="29" t="s">
        <v>28</v>
      </c>
      <c r="K26" s="29" t="s">
        <v>28</v>
      </c>
    </row>
    <row r="27" spans="1:11" s="34" customFormat="1" ht="77.25" thickBot="1">
      <c r="A27" s="31" t="s">
        <v>174</v>
      </c>
      <c r="B27" s="32">
        <v>105</v>
      </c>
      <c r="C27" s="33">
        <v>1</v>
      </c>
      <c r="D27" s="33"/>
      <c r="E27" s="33"/>
      <c r="F27" s="33"/>
      <c r="G27" s="33">
        <v>1</v>
      </c>
      <c r="H27" s="33"/>
      <c r="I27" s="33"/>
      <c r="J27" s="49" t="s">
        <v>28</v>
      </c>
      <c r="K27" s="49" t="s">
        <v>28</v>
      </c>
    </row>
    <row r="28" spans="1:11" ht="64.5" thickBot="1">
      <c r="A28" s="12" t="s">
        <v>31</v>
      </c>
      <c r="B28" s="10">
        <v>106</v>
      </c>
      <c r="C28" s="13"/>
      <c r="D28" s="13"/>
      <c r="E28" s="13"/>
      <c r="F28" s="13"/>
      <c r="G28" s="13"/>
      <c r="H28" s="13"/>
      <c r="I28" s="13"/>
      <c r="J28" s="13" t="s">
        <v>28</v>
      </c>
      <c r="K28" s="13" t="s">
        <v>28</v>
      </c>
    </row>
    <row r="29" spans="1:11" ht="26.25" thickBot="1">
      <c r="A29" s="12" t="s">
        <v>32</v>
      </c>
      <c r="B29" s="10">
        <v>107</v>
      </c>
      <c r="C29" s="14"/>
      <c r="D29" s="13"/>
      <c r="E29" s="13"/>
      <c r="F29" s="13"/>
      <c r="G29" s="13"/>
      <c r="H29" s="13" t="s">
        <v>28</v>
      </c>
      <c r="I29" s="13" t="s">
        <v>28</v>
      </c>
      <c r="J29" s="13" t="s">
        <v>28</v>
      </c>
      <c r="K29" s="13" t="s">
        <v>28</v>
      </c>
    </row>
    <row r="30" spans="1:11" ht="26.25" thickBot="1">
      <c r="A30" s="12" t="s">
        <v>33</v>
      </c>
      <c r="B30" s="10">
        <v>108</v>
      </c>
      <c r="C30" s="14"/>
      <c r="D30" s="13"/>
      <c r="E30" s="13"/>
      <c r="F30" s="13"/>
      <c r="G30" s="13"/>
      <c r="H30" s="13" t="s">
        <v>28</v>
      </c>
      <c r="I30" s="13" t="s">
        <v>28</v>
      </c>
      <c r="J30" s="13" t="s">
        <v>28</v>
      </c>
      <c r="K30" s="13" t="s">
        <v>28</v>
      </c>
    </row>
    <row r="31" spans="1:11" ht="39" thickBot="1">
      <c r="A31" s="12" t="s">
        <v>34</v>
      </c>
      <c r="B31" s="10">
        <v>109</v>
      </c>
      <c r="C31" s="14"/>
      <c r="D31" s="13"/>
      <c r="E31" s="13"/>
      <c r="F31" s="13"/>
      <c r="G31" s="13"/>
      <c r="H31" s="13" t="s">
        <v>28</v>
      </c>
      <c r="I31" s="13" t="s">
        <v>28</v>
      </c>
      <c r="J31" s="13" t="s">
        <v>28</v>
      </c>
      <c r="K31" s="13" t="s">
        <v>28</v>
      </c>
    </row>
    <row r="32" spans="1:11" s="30" customFormat="1" ht="51.75" thickBot="1">
      <c r="A32" s="35" t="s">
        <v>170</v>
      </c>
      <c r="B32" s="28" t="s">
        <v>172</v>
      </c>
      <c r="C32" s="74">
        <f>D32+G32+H32+J32+K32</f>
        <v>2783</v>
      </c>
      <c r="D32" s="29">
        <v>1</v>
      </c>
      <c r="E32" s="29"/>
      <c r="F32" s="29"/>
      <c r="G32" s="29">
        <v>63</v>
      </c>
      <c r="H32" s="29">
        <v>5</v>
      </c>
      <c r="I32" s="29"/>
      <c r="J32" s="29">
        <v>176</v>
      </c>
      <c r="K32" s="74">
        <v>2538</v>
      </c>
    </row>
    <row r="33" spans="1:11" s="30" customFormat="1" ht="51.75" thickBot="1">
      <c r="A33" s="35" t="s">
        <v>171</v>
      </c>
      <c r="B33" s="28" t="s">
        <v>173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26.25" thickBot="1">
      <c r="A34" s="12" t="s">
        <v>35</v>
      </c>
      <c r="B34" s="10">
        <v>110</v>
      </c>
      <c r="C34" s="75">
        <f>D34+G34+H34+J34+K34</f>
        <v>2775</v>
      </c>
      <c r="D34" s="13">
        <v>1</v>
      </c>
      <c r="E34" s="13"/>
      <c r="F34" s="13"/>
      <c r="G34" s="13">
        <v>55</v>
      </c>
      <c r="H34" s="13">
        <v>5</v>
      </c>
      <c r="I34" s="13"/>
      <c r="J34" s="13">
        <v>176</v>
      </c>
      <c r="K34" s="13">
        <v>2538</v>
      </c>
    </row>
    <row r="35" spans="1:11" ht="51.75" thickBot="1">
      <c r="A35" s="12" t="s">
        <v>36</v>
      </c>
      <c r="B35" s="10">
        <v>111</v>
      </c>
      <c r="C35" s="13">
        <v>33</v>
      </c>
      <c r="D35" s="13"/>
      <c r="E35" s="13"/>
      <c r="F35" s="13"/>
      <c r="G35" s="13">
        <v>30</v>
      </c>
      <c r="H35" s="13">
        <v>3</v>
      </c>
      <c r="I35" s="13"/>
      <c r="J35" s="13" t="s">
        <v>28</v>
      </c>
      <c r="K35" s="13" t="s">
        <v>28</v>
      </c>
    </row>
    <row r="36" spans="1:11" s="30" customFormat="1" ht="64.5" thickBot="1">
      <c r="A36" s="27" t="s">
        <v>175</v>
      </c>
      <c r="B36" s="28" t="s">
        <v>176</v>
      </c>
      <c r="C36" s="29">
        <v>23</v>
      </c>
      <c r="D36" s="29"/>
      <c r="E36" s="29"/>
      <c r="F36" s="29"/>
      <c r="G36" s="29">
        <v>20</v>
      </c>
      <c r="H36" s="29">
        <v>3</v>
      </c>
      <c r="I36" s="29"/>
      <c r="J36" s="29" t="s">
        <v>28</v>
      </c>
      <c r="K36" s="29" t="s">
        <v>28</v>
      </c>
    </row>
    <row r="37" spans="1:11" s="30" customFormat="1" ht="64.5" thickBot="1">
      <c r="A37" s="27" t="s">
        <v>177</v>
      </c>
      <c r="B37" s="28" t="s">
        <v>178</v>
      </c>
      <c r="C37" s="29">
        <v>10</v>
      </c>
      <c r="D37" s="29"/>
      <c r="E37" s="29"/>
      <c r="F37" s="29"/>
      <c r="G37" s="29">
        <v>10</v>
      </c>
      <c r="H37" s="29"/>
      <c r="I37" s="29"/>
      <c r="J37" s="29" t="s">
        <v>28</v>
      </c>
      <c r="K37" s="29" t="s">
        <v>28</v>
      </c>
    </row>
    <row r="38" spans="1:11" ht="39" thickBot="1">
      <c r="A38" s="12" t="s">
        <v>37</v>
      </c>
      <c r="B38" s="10">
        <v>112</v>
      </c>
      <c r="C38" s="13"/>
      <c r="D38" s="13"/>
      <c r="E38" s="13"/>
      <c r="F38" s="13"/>
      <c r="G38" s="13"/>
      <c r="H38" s="13" t="s">
        <v>28</v>
      </c>
      <c r="I38" s="13" t="s">
        <v>28</v>
      </c>
      <c r="J38" s="50" t="s">
        <v>28</v>
      </c>
      <c r="K38" s="13" t="s">
        <v>28</v>
      </c>
    </row>
    <row r="39" spans="1:11" ht="39" thickBot="1">
      <c r="A39" s="12" t="s">
        <v>38</v>
      </c>
      <c r="B39" s="10">
        <v>113</v>
      </c>
      <c r="C39" s="13"/>
      <c r="D39" s="13"/>
      <c r="E39" s="13"/>
      <c r="F39" s="13"/>
      <c r="G39" s="13"/>
      <c r="H39" s="13" t="s">
        <v>28</v>
      </c>
      <c r="I39" s="13" t="s">
        <v>28</v>
      </c>
      <c r="J39" s="13" t="s">
        <v>28</v>
      </c>
      <c r="K39" s="13" t="s">
        <v>28</v>
      </c>
    </row>
    <row r="40" spans="1:11" ht="39" thickBot="1">
      <c r="A40" s="12" t="s">
        <v>39</v>
      </c>
      <c r="B40" s="10">
        <v>114</v>
      </c>
      <c r="C40" s="75">
        <f>D40+G40+H40+J40+K40</f>
        <v>2775</v>
      </c>
      <c r="D40" s="13">
        <v>1</v>
      </c>
      <c r="E40" s="13"/>
      <c r="F40" s="13"/>
      <c r="G40" s="13">
        <v>55</v>
      </c>
      <c r="H40" s="13">
        <v>5</v>
      </c>
      <c r="I40" s="13"/>
      <c r="J40" s="13">
        <v>176</v>
      </c>
      <c r="K40" s="75">
        <v>2538</v>
      </c>
    </row>
    <row r="41" spans="1:11" ht="26.25" thickBot="1">
      <c r="A41" s="42" t="s">
        <v>211</v>
      </c>
      <c r="B41" s="38">
        <v>115</v>
      </c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5.75" thickBot="1">
      <c r="A42" s="44" t="s">
        <v>40</v>
      </c>
      <c r="B42" s="40">
        <v>116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5.75" thickBot="1">
      <c r="A43" s="43" t="s">
        <v>41</v>
      </c>
      <c r="B43" s="10">
        <v>121</v>
      </c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5.75" thickBot="1">
      <c r="A44" s="43" t="s">
        <v>42</v>
      </c>
      <c r="B44" s="10">
        <v>122</v>
      </c>
      <c r="C44" s="39">
        <v>2</v>
      </c>
      <c r="D44" s="39"/>
      <c r="E44" s="39"/>
      <c r="F44" s="39"/>
      <c r="G44" s="39">
        <v>2</v>
      </c>
      <c r="H44" s="39"/>
      <c r="I44" s="39"/>
      <c r="J44" s="39"/>
      <c r="K44" s="39"/>
    </row>
    <row r="45" spans="1:11" ht="26.25" thickBot="1">
      <c r="A45" s="43" t="s">
        <v>210</v>
      </c>
      <c r="B45" s="45">
        <v>123</v>
      </c>
      <c r="C45" s="47">
        <v>2</v>
      </c>
      <c r="D45" s="46"/>
      <c r="E45" s="46"/>
      <c r="F45" s="46"/>
      <c r="G45" s="47">
        <v>2</v>
      </c>
      <c r="H45" s="46"/>
      <c r="I45" s="46"/>
      <c r="J45" s="46"/>
      <c r="K45" s="46"/>
    </row>
    <row r="46" spans="1:11" ht="26.25" thickBot="1">
      <c r="A46" s="43" t="s">
        <v>45</v>
      </c>
      <c r="B46" s="10">
        <v>124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39" thickBot="1">
      <c r="A47" s="43" t="s">
        <v>46</v>
      </c>
      <c r="B47" s="10">
        <v>125</v>
      </c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5.75" thickBot="1">
      <c r="A48" s="12" t="s">
        <v>47</v>
      </c>
      <c r="B48" s="10">
        <v>126</v>
      </c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39" thickBot="1">
      <c r="A49" s="12" t="s">
        <v>48</v>
      </c>
      <c r="B49" s="10">
        <v>127</v>
      </c>
      <c r="C49" s="13"/>
      <c r="D49" s="13"/>
      <c r="E49" s="13"/>
      <c r="F49" s="13"/>
      <c r="G49" s="13"/>
      <c r="H49" s="13"/>
      <c r="I49" s="13"/>
      <c r="J49" s="13" t="s">
        <v>28</v>
      </c>
      <c r="K49" s="13" t="s">
        <v>28</v>
      </c>
    </row>
    <row r="50" spans="1:11" ht="15.75" thickBot="1">
      <c r="A50" s="124" t="s">
        <v>49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ht="15.75" thickBot="1">
      <c r="A51" s="12" t="s">
        <v>50</v>
      </c>
      <c r="B51" s="10">
        <v>201</v>
      </c>
      <c r="C51" s="13">
        <v>193</v>
      </c>
      <c r="D51" s="13">
        <v>2</v>
      </c>
      <c r="E51" s="13"/>
      <c r="F51" s="13"/>
      <c r="G51" s="13">
        <v>184</v>
      </c>
      <c r="H51" s="13">
        <v>7</v>
      </c>
      <c r="I51" s="13"/>
      <c r="J51" s="13" t="s">
        <v>28</v>
      </c>
      <c r="K51" s="13" t="s">
        <v>28</v>
      </c>
    </row>
    <row r="52" spans="1:11" ht="51.75" thickBot="1">
      <c r="A52" s="16" t="s">
        <v>51</v>
      </c>
      <c r="B52" s="10">
        <v>202</v>
      </c>
      <c r="C52" s="13"/>
      <c r="D52" s="13" t="s">
        <v>28</v>
      </c>
      <c r="E52" s="13" t="s">
        <v>28</v>
      </c>
      <c r="F52" s="13" t="s">
        <v>28</v>
      </c>
      <c r="G52" s="13" t="s">
        <v>28</v>
      </c>
      <c r="H52" s="13" t="s">
        <v>28</v>
      </c>
      <c r="I52" s="13" t="s">
        <v>28</v>
      </c>
      <c r="J52" s="13" t="s">
        <v>28</v>
      </c>
      <c r="K52" s="13" t="s">
        <v>28</v>
      </c>
    </row>
    <row r="53" spans="1:11" ht="51.75" thickBot="1">
      <c r="A53" s="16" t="s">
        <v>52</v>
      </c>
      <c r="B53" s="10">
        <v>203</v>
      </c>
      <c r="C53" s="13">
        <v>57</v>
      </c>
      <c r="D53" s="13"/>
      <c r="E53" s="13"/>
      <c r="F53" s="13"/>
      <c r="G53" s="13">
        <v>54</v>
      </c>
      <c r="H53" s="13">
        <v>3</v>
      </c>
      <c r="I53" s="13"/>
      <c r="J53" s="13" t="s">
        <v>28</v>
      </c>
      <c r="K53" s="13" t="s">
        <v>28</v>
      </c>
    </row>
    <row r="54" spans="1:11" ht="26.25" thickBot="1">
      <c r="A54" s="16" t="s">
        <v>53</v>
      </c>
      <c r="B54" s="10">
        <v>204</v>
      </c>
      <c r="C54" s="13"/>
      <c r="D54" s="13"/>
      <c r="E54" s="13"/>
      <c r="F54" s="13"/>
      <c r="G54" s="13"/>
      <c r="H54" s="13" t="s">
        <v>28</v>
      </c>
      <c r="I54" s="13" t="s">
        <v>28</v>
      </c>
      <c r="J54" s="13" t="s">
        <v>28</v>
      </c>
      <c r="K54" s="13" t="s">
        <v>28</v>
      </c>
    </row>
    <row r="55" spans="1:11" ht="39" thickBot="1">
      <c r="A55" s="16" t="s">
        <v>54</v>
      </c>
      <c r="B55" s="10">
        <v>205</v>
      </c>
      <c r="C55" s="13"/>
      <c r="D55" s="13"/>
      <c r="E55" s="13"/>
      <c r="F55" s="13"/>
      <c r="G55" s="13"/>
      <c r="H55" s="13" t="s">
        <v>28</v>
      </c>
      <c r="I55" s="13" t="s">
        <v>28</v>
      </c>
      <c r="J55" s="13" t="s">
        <v>28</v>
      </c>
      <c r="K55" s="13" t="s">
        <v>28</v>
      </c>
    </row>
    <row r="56" spans="1:11" ht="26.25" thickBot="1">
      <c r="A56" s="16" t="s">
        <v>55</v>
      </c>
      <c r="B56" s="10">
        <v>206</v>
      </c>
      <c r="C56" s="13">
        <v>193</v>
      </c>
      <c r="D56" s="13">
        <v>2</v>
      </c>
      <c r="E56" s="13"/>
      <c r="F56" s="13"/>
      <c r="G56" s="13">
        <v>184</v>
      </c>
      <c r="H56" s="13">
        <v>7</v>
      </c>
      <c r="I56" s="13"/>
      <c r="J56" s="13" t="s">
        <v>28</v>
      </c>
      <c r="K56" s="13" t="s">
        <v>28</v>
      </c>
    </row>
    <row r="57" spans="1:11" ht="26.25" thickBot="1">
      <c r="A57" s="44" t="s">
        <v>212</v>
      </c>
      <c r="B57" s="45">
        <v>207</v>
      </c>
      <c r="C57" s="47"/>
      <c r="D57" s="47"/>
      <c r="E57" s="47"/>
      <c r="F57" s="47"/>
      <c r="G57" s="47"/>
      <c r="H57" s="47"/>
      <c r="I57" s="47"/>
      <c r="J57" s="47" t="s">
        <v>28</v>
      </c>
      <c r="K57" s="47" t="s">
        <v>28</v>
      </c>
    </row>
    <row r="58" spans="1:11" ht="15.75" thickBot="1">
      <c r="A58" s="12" t="s">
        <v>56</v>
      </c>
      <c r="B58" s="10">
        <v>208</v>
      </c>
      <c r="C58" s="13"/>
      <c r="D58" s="13"/>
      <c r="E58" s="13"/>
      <c r="F58" s="13"/>
      <c r="G58" s="13"/>
      <c r="H58" s="13"/>
      <c r="I58" s="13"/>
      <c r="J58" s="13" t="s">
        <v>28</v>
      </c>
      <c r="K58" s="13" t="s">
        <v>28</v>
      </c>
    </row>
    <row r="59" spans="1:11" ht="39" thickBot="1">
      <c r="A59" s="12" t="s">
        <v>57</v>
      </c>
      <c r="B59" s="10">
        <v>209</v>
      </c>
      <c r="C59" s="13">
        <v>22</v>
      </c>
      <c r="D59" s="13"/>
      <c r="E59" s="13"/>
      <c r="F59" s="13"/>
      <c r="G59" s="13">
        <v>22</v>
      </c>
      <c r="H59" s="13"/>
      <c r="I59" s="13"/>
      <c r="J59" s="13" t="s">
        <v>28</v>
      </c>
      <c r="K59" s="13" t="s">
        <v>28</v>
      </c>
    </row>
    <row r="60" spans="1:11" ht="39" thickBot="1">
      <c r="A60" s="44" t="s">
        <v>213</v>
      </c>
      <c r="B60" s="45" t="s">
        <v>58</v>
      </c>
      <c r="C60" s="47"/>
      <c r="D60" s="47"/>
      <c r="E60" s="47"/>
      <c r="F60" s="47"/>
      <c r="G60" s="47"/>
      <c r="H60" s="47"/>
      <c r="I60" s="47"/>
      <c r="J60" s="47" t="s">
        <v>28</v>
      </c>
      <c r="K60" s="47" t="s">
        <v>28</v>
      </c>
    </row>
    <row r="61" spans="1:11" ht="26.25" thickBot="1">
      <c r="A61" s="12" t="s">
        <v>59</v>
      </c>
      <c r="B61" s="10">
        <v>211</v>
      </c>
      <c r="C61" s="13"/>
      <c r="D61" s="13"/>
      <c r="E61" s="13"/>
      <c r="F61" s="13"/>
      <c r="G61" s="13"/>
      <c r="H61" s="13"/>
      <c r="I61" s="13"/>
      <c r="J61" s="13" t="s">
        <v>28</v>
      </c>
      <c r="K61" s="13" t="s">
        <v>28</v>
      </c>
    </row>
    <row r="62" spans="1:11" ht="26.25" thickBot="1">
      <c r="A62" s="16" t="s">
        <v>60</v>
      </c>
      <c r="B62" s="10" t="s">
        <v>61</v>
      </c>
      <c r="C62" s="13">
        <v>22</v>
      </c>
      <c r="D62" s="13"/>
      <c r="E62" s="13"/>
      <c r="F62" s="13"/>
      <c r="G62" s="13">
        <v>22</v>
      </c>
      <c r="H62" s="13"/>
      <c r="I62" s="13"/>
      <c r="J62" s="13" t="s">
        <v>28</v>
      </c>
      <c r="K62" s="13" t="s">
        <v>28</v>
      </c>
    </row>
    <row r="63" spans="1:11" ht="26.25" thickBot="1">
      <c r="A63" s="12" t="s">
        <v>62</v>
      </c>
      <c r="B63" s="10">
        <v>213</v>
      </c>
      <c r="C63" s="13">
        <v>24</v>
      </c>
      <c r="D63" s="13"/>
      <c r="E63" s="13"/>
      <c r="F63" s="13"/>
      <c r="G63" s="13">
        <v>24</v>
      </c>
      <c r="H63" s="13"/>
      <c r="I63" s="13"/>
      <c r="J63" s="13" t="s">
        <v>28</v>
      </c>
      <c r="K63" s="13" t="s">
        <v>28</v>
      </c>
    </row>
    <row r="64" spans="1:11" ht="26.25" thickBot="1">
      <c r="A64" s="12" t="s">
        <v>63</v>
      </c>
      <c r="B64" s="10">
        <v>214</v>
      </c>
      <c r="C64" s="17"/>
      <c r="D64" s="13"/>
      <c r="E64" s="13"/>
      <c r="F64" s="13"/>
      <c r="G64" s="13"/>
      <c r="H64" s="13"/>
      <c r="I64" s="13"/>
      <c r="J64" s="13" t="s">
        <v>28</v>
      </c>
      <c r="K64" s="13" t="s">
        <v>28</v>
      </c>
    </row>
    <row r="65" spans="1:11">
      <c r="A65" s="121" t="s">
        <v>64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3"/>
    </row>
    <row r="66" spans="1:11" ht="15.75" thickBot="1">
      <c r="A66" s="118" t="s">
        <v>65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20"/>
    </row>
    <row r="67" spans="1:11" ht="26.25" thickBot="1">
      <c r="A67" s="12" t="s">
        <v>66</v>
      </c>
      <c r="B67" s="10">
        <v>301</v>
      </c>
      <c r="C67" s="13">
        <f>D67+G67+H67+J67+K67</f>
        <v>226669.66</v>
      </c>
      <c r="D67" s="13">
        <v>723.3</v>
      </c>
      <c r="E67" s="13"/>
      <c r="F67" s="13"/>
      <c r="G67" s="13">
        <v>124951.95</v>
      </c>
      <c r="H67" s="13">
        <v>819.9</v>
      </c>
      <c r="I67" s="13"/>
      <c r="J67" s="13">
        <v>37237.75</v>
      </c>
      <c r="K67" s="77">
        <v>62936.76</v>
      </c>
    </row>
    <row r="68" spans="1:11" ht="51.75" thickBot="1">
      <c r="A68" s="12" t="s">
        <v>67</v>
      </c>
      <c r="B68" s="10">
        <v>302</v>
      </c>
      <c r="C68" s="13"/>
      <c r="D68" s="13" t="s">
        <v>28</v>
      </c>
      <c r="E68" s="13" t="s">
        <v>28</v>
      </c>
      <c r="F68" s="13" t="s">
        <v>28</v>
      </c>
      <c r="G68" s="13" t="s">
        <v>28</v>
      </c>
      <c r="H68" s="13" t="s">
        <v>28</v>
      </c>
      <c r="I68" s="13" t="s">
        <v>28</v>
      </c>
      <c r="J68" s="13" t="s">
        <v>28</v>
      </c>
      <c r="K68" s="13" t="s">
        <v>28</v>
      </c>
    </row>
    <row r="69" spans="1:11" ht="51.75" thickBot="1">
      <c r="A69" s="12" t="s">
        <v>68</v>
      </c>
      <c r="B69" s="10">
        <v>303</v>
      </c>
      <c r="C69" s="13">
        <v>63925.07</v>
      </c>
      <c r="D69" s="13"/>
      <c r="E69" s="13"/>
      <c r="F69" s="13"/>
      <c r="G69" s="13">
        <v>63444.74</v>
      </c>
      <c r="H69" s="13">
        <v>480.33</v>
      </c>
      <c r="I69" s="13"/>
      <c r="J69" s="13" t="s">
        <v>28</v>
      </c>
      <c r="K69" s="13" t="s">
        <v>28</v>
      </c>
    </row>
    <row r="70" spans="1:11" s="30" customFormat="1" ht="51.75" thickBot="1">
      <c r="A70" s="27" t="s">
        <v>179</v>
      </c>
      <c r="B70" s="28" t="s">
        <v>180</v>
      </c>
      <c r="C70" s="29">
        <f>G70+H70</f>
        <v>21024.280000000002</v>
      </c>
      <c r="D70" s="29"/>
      <c r="E70" s="29"/>
      <c r="F70" s="29"/>
      <c r="G70" s="29">
        <f>539.84+1013.81+2201.63+2034.41+2051.39+928.62+755+1126.61+1470+690.9+806.41+1298.74+432.91+1864.64+758.31+696.06+338.31+330+327.51+878.85</f>
        <v>20543.95</v>
      </c>
      <c r="H70" s="29">
        <f>300+180.33</f>
        <v>480.33000000000004</v>
      </c>
      <c r="I70" s="29"/>
      <c r="J70" s="29"/>
      <c r="K70" s="29"/>
    </row>
    <row r="71" spans="1:11" s="30" customFormat="1" ht="64.5" thickBot="1">
      <c r="A71" s="27" t="s">
        <v>182</v>
      </c>
      <c r="B71" s="28" t="s">
        <v>181</v>
      </c>
      <c r="C71" s="29">
        <f>G71</f>
        <v>34706.410000000003</v>
      </c>
      <c r="D71" s="29"/>
      <c r="E71" s="29"/>
      <c r="F71" s="29"/>
      <c r="G71" s="29">
        <v>34706.410000000003</v>
      </c>
      <c r="H71" s="29"/>
      <c r="I71" s="29"/>
      <c r="J71" s="29"/>
      <c r="K71" s="29"/>
    </row>
    <row r="72" spans="1:11" ht="64.5" thickBot="1">
      <c r="A72" s="12" t="s">
        <v>69</v>
      </c>
      <c r="B72" s="10">
        <v>304</v>
      </c>
      <c r="C72" s="58">
        <f>G72</f>
        <v>8194.3799999999992</v>
      </c>
      <c r="D72" s="13"/>
      <c r="E72" s="13"/>
      <c r="F72" s="13"/>
      <c r="G72" s="13">
        <v>8194.3799999999992</v>
      </c>
      <c r="H72" s="13"/>
      <c r="I72" s="13"/>
      <c r="J72" s="13" t="s">
        <v>28</v>
      </c>
      <c r="K72" s="13" t="s">
        <v>28</v>
      </c>
    </row>
    <row r="73" spans="1:11" s="30" customFormat="1" ht="64.5" thickBot="1">
      <c r="A73" s="27" t="s">
        <v>184</v>
      </c>
      <c r="B73" s="28" t="s">
        <v>183</v>
      </c>
      <c r="C73" s="57">
        <f>G73</f>
        <v>5829.59</v>
      </c>
      <c r="D73" s="57"/>
      <c r="E73" s="57"/>
      <c r="F73" s="57"/>
      <c r="G73" s="57">
        <v>5829.59</v>
      </c>
      <c r="H73" s="29"/>
      <c r="I73" s="29"/>
      <c r="J73" s="29"/>
      <c r="K73" s="29"/>
    </row>
    <row r="74" spans="1:11" s="34" customFormat="1" ht="90" thickBot="1">
      <c r="A74" s="31" t="s">
        <v>185</v>
      </c>
      <c r="B74" s="32">
        <v>305</v>
      </c>
      <c r="C74" s="33">
        <v>2364.79</v>
      </c>
      <c r="D74" s="33"/>
      <c r="E74" s="33"/>
      <c r="F74" s="33"/>
      <c r="G74" s="33">
        <v>2364.79</v>
      </c>
      <c r="H74" s="33"/>
      <c r="I74" s="33"/>
      <c r="J74" s="33"/>
      <c r="K74" s="33"/>
    </row>
    <row r="75" spans="1:11" ht="51.75" thickBot="1">
      <c r="A75" s="12" t="s">
        <v>70</v>
      </c>
      <c r="B75" s="10">
        <v>306</v>
      </c>
      <c r="C75" s="13"/>
      <c r="D75" s="13"/>
      <c r="E75" s="13"/>
      <c r="F75" s="13"/>
      <c r="G75" s="13"/>
      <c r="H75" s="13"/>
      <c r="I75" s="13"/>
      <c r="J75" s="13" t="s">
        <v>28</v>
      </c>
      <c r="K75" s="13" t="s">
        <v>28</v>
      </c>
    </row>
    <row r="76" spans="1:11" ht="39" thickBot="1">
      <c r="A76" s="12" t="s">
        <v>71</v>
      </c>
      <c r="B76" s="10">
        <v>307</v>
      </c>
      <c r="C76" s="13"/>
      <c r="D76" s="13"/>
      <c r="E76" s="13"/>
      <c r="F76" s="13"/>
      <c r="G76" s="13"/>
      <c r="H76" s="13" t="s">
        <v>28</v>
      </c>
      <c r="I76" s="13" t="s">
        <v>28</v>
      </c>
      <c r="J76" s="13" t="s">
        <v>28</v>
      </c>
      <c r="K76" s="13" t="s">
        <v>28</v>
      </c>
    </row>
    <row r="77" spans="1:11" ht="39" thickBot="1">
      <c r="A77" s="12" t="s">
        <v>72</v>
      </c>
      <c r="B77" s="10">
        <v>308</v>
      </c>
      <c r="C77" s="18"/>
      <c r="D77" s="13"/>
      <c r="E77" s="13"/>
      <c r="F77" s="13"/>
      <c r="G77" s="13"/>
      <c r="H77" s="13" t="s">
        <v>28</v>
      </c>
      <c r="I77" s="13" t="s">
        <v>28</v>
      </c>
      <c r="J77" s="13" t="s">
        <v>28</v>
      </c>
      <c r="K77" s="13" t="s">
        <v>28</v>
      </c>
    </row>
    <row r="78" spans="1:11" s="30" customFormat="1" ht="26.25" thickBot="1">
      <c r="A78" s="27" t="s">
        <v>186</v>
      </c>
      <c r="B78" s="28" t="s">
        <v>188</v>
      </c>
      <c r="C78" s="74">
        <f>D78+G78+H78+J78+K78</f>
        <v>236669.65999999997</v>
      </c>
      <c r="D78" s="29">
        <v>723.3</v>
      </c>
      <c r="E78" s="29"/>
      <c r="F78" s="29"/>
      <c r="G78" s="29">
        <f>G67</f>
        <v>124951.95</v>
      </c>
      <c r="H78" s="29">
        <v>819.9</v>
      </c>
      <c r="I78" s="29"/>
      <c r="J78" s="29">
        <v>37237.75</v>
      </c>
      <c r="K78" s="29">
        <v>72936.759999999995</v>
      </c>
    </row>
    <row r="79" spans="1:11" s="30" customFormat="1" ht="26.25" thickBot="1">
      <c r="A79" s="27" t="s">
        <v>187</v>
      </c>
      <c r="B79" s="28" t="s">
        <v>189</v>
      </c>
      <c r="C79" s="36"/>
      <c r="D79" s="29"/>
      <c r="E79" s="29"/>
      <c r="F79" s="29"/>
      <c r="G79" s="29"/>
      <c r="H79" s="29"/>
      <c r="I79" s="29"/>
      <c r="J79" s="29"/>
      <c r="K79" s="29"/>
    </row>
    <row r="80" spans="1:11" ht="26.25" thickBot="1">
      <c r="A80" s="12" t="s">
        <v>73</v>
      </c>
      <c r="B80" s="10">
        <v>309</v>
      </c>
      <c r="C80" s="75">
        <f>D80+G80+H80+J80+K80</f>
        <v>208318.25</v>
      </c>
      <c r="D80" s="13">
        <v>680</v>
      </c>
      <c r="E80" s="13"/>
      <c r="F80" s="13"/>
      <c r="G80" s="13">
        <v>106724.9</v>
      </c>
      <c r="H80" s="13">
        <v>738.84</v>
      </c>
      <c r="I80" s="13"/>
      <c r="J80" s="13">
        <v>37237.75</v>
      </c>
      <c r="K80" s="13">
        <v>62936.76</v>
      </c>
    </row>
    <row r="81" spans="1:11" ht="51.75" thickBot="1">
      <c r="A81" s="12" t="s">
        <v>74</v>
      </c>
      <c r="B81" s="10">
        <v>310</v>
      </c>
      <c r="C81" s="13">
        <f>G81+H81</f>
        <v>55610.15</v>
      </c>
      <c r="D81" s="13"/>
      <c r="E81" s="13"/>
      <c r="F81" s="13"/>
      <c r="G81" s="13">
        <v>55140.61</v>
      </c>
      <c r="H81" s="13">
        <v>469.54</v>
      </c>
      <c r="I81" s="13"/>
      <c r="J81" s="13" t="s">
        <v>28</v>
      </c>
      <c r="K81" s="13" t="s">
        <v>28</v>
      </c>
    </row>
    <row r="82" spans="1:11" s="30" customFormat="1" ht="64.5" thickBot="1">
      <c r="A82" s="27" t="s">
        <v>190</v>
      </c>
      <c r="B82" s="28" t="s">
        <v>192</v>
      </c>
      <c r="C82" s="57">
        <f>G82+H82</f>
        <v>21013.49</v>
      </c>
      <c r="D82" s="57"/>
      <c r="E82" s="57"/>
      <c r="F82" s="57"/>
      <c r="G82" s="57">
        <f>539.84+1013.81+2201.63+2034.41+2051.39+928.62+755+1126.61+1470+690.9+806.41+1298.74+432.91+1864.64+758.31+696.06+338.31+330+327.51+878.85</f>
        <v>20543.95</v>
      </c>
      <c r="H82" s="57">
        <f>297.91+171.63</f>
        <v>469.54</v>
      </c>
      <c r="I82" s="74"/>
      <c r="J82" s="74"/>
      <c r="K82" s="29"/>
    </row>
    <row r="83" spans="1:11" s="30" customFormat="1" ht="64.5" thickBot="1">
      <c r="A83" s="27" t="s">
        <v>191</v>
      </c>
      <c r="B83" s="28" t="s">
        <v>193</v>
      </c>
      <c r="C83" s="57">
        <f>G83</f>
        <v>34596.660000000003</v>
      </c>
      <c r="D83" s="57"/>
      <c r="E83" s="57"/>
      <c r="F83" s="57"/>
      <c r="G83" s="57">
        <v>34596.660000000003</v>
      </c>
      <c r="H83" s="57"/>
      <c r="I83" s="74"/>
      <c r="J83" s="74"/>
      <c r="K83" s="29"/>
    </row>
    <row r="84" spans="1:11" ht="39" thickBot="1">
      <c r="A84" s="12" t="s">
        <v>75</v>
      </c>
      <c r="B84" s="10">
        <v>311</v>
      </c>
      <c r="C84" s="75"/>
      <c r="D84" s="75"/>
      <c r="E84" s="75"/>
      <c r="F84" s="75"/>
      <c r="G84" s="75"/>
      <c r="H84" s="77" t="s">
        <v>28</v>
      </c>
      <c r="I84" s="77" t="s">
        <v>28</v>
      </c>
      <c r="J84" s="77" t="s">
        <v>28</v>
      </c>
      <c r="K84" s="13" t="s">
        <v>28</v>
      </c>
    </row>
    <row r="85" spans="1:11" ht="39" thickBot="1">
      <c r="A85" s="12" t="s">
        <v>76</v>
      </c>
      <c r="B85" s="10">
        <v>312</v>
      </c>
      <c r="C85" s="75"/>
      <c r="D85" s="75"/>
      <c r="E85" s="75"/>
      <c r="F85" s="75"/>
      <c r="G85" s="75"/>
      <c r="H85" s="77" t="s">
        <v>28</v>
      </c>
      <c r="I85" s="77" t="s">
        <v>28</v>
      </c>
      <c r="J85" s="77" t="s">
        <v>28</v>
      </c>
      <c r="K85" s="13" t="s">
        <v>28</v>
      </c>
    </row>
    <row r="86" spans="1:11" ht="39" thickBot="1">
      <c r="A86" s="12" t="s">
        <v>77</v>
      </c>
      <c r="B86" s="10">
        <v>313</v>
      </c>
      <c r="C86" s="75">
        <f>SUM(D86:K86)</f>
        <v>208318.25</v>
      </c>
      <c r="D86" s="77">
        <v>680</v>
      </c>
      <c r="E86" s="77"/>
      <c r="F86" s="77"/>
      <c r="G86" s="77">
        <v>106724.9</v>
      </c>
      <c r="H86" s="77">
        <v>738.84</v>
      </c>
      <c r="I86" s="77"/>
      <c r="J86" s="77">
        <v>37237.75</v>
      </c>
      <c r="K86" s="50">
        <v>62936.76</v>
      </c>
    </row>
    <row r="87" spans="1:11" ht="26.25" thickBot="1">
      <c r="A87" s="48" t="s">
        <v>211</v>
      </c>
      <c r="B87" s="45">
        <v>314</v>
      </c>
      <c r="C87" s="76"/>
      <c r="D87" s="76"/>
      <c r="E87" s="76"/>
      <c r="F87" s="76"/>
      <c r="G87" s="76"/>
      <c r="H87" s="76"/>
      <c r="I87" s="76"/>
      <c r="J87" s="76"/>
      <c r="K87" s="47"/>
    </row>
    <row r="88" spans="1:11" ht="15.75" thickBot="1">
      <c r="A88" s="12" t="s">
        <v>78</v>
      </c>
      <c r="B88" s="10">
        <v>315</v>
      </c>
      <c r="C88" s="75"/>
      <c r="D88" s="75"/>
      <c r="E88" s="75"/>
      <c r="F88" s="75"/>
      <c r="G88" s="75"/>
      <c r="H88" s="75"/>
      <c r="I88" s="75"/>
      <c r="J88" s="75"/>
      <c r="K88" s="13"/>
    </row>
    <row r="89" spans="1:11" ht="26.25" thickBot="1">
      <c r="A89" s="12" t="s">
        <v>79</v>
      </c>
      <c r="B89" s="10">
        <v>321</v>
      </c>
      <c r="C89" s="77">
        <v>1996.05</v>
      </c>
      <c r="D89" s="77"/>
      <c r="E89" s="77"/>
      <c r="F89" s="77"/>
      <c r="G89" s="77">
        <v>1996.05</v>
      </c>
      <c r="H89" s="75"/>
      <c r="I89" s="75"/>
      <c r="J89" s="75"/>
      <c r="K89" s="13"/>
    </row>
    <row r="90" spans="1:11" ht="26.25" thickBot="1">
      <c r="A90" s="12" t="s">
        <v>80</v>
      </c>
      <c r="B90" s="10">
        <v>322</v>
      </c>
      <c r="C90" s="77">
        <v>9214.19</v>
      </c>
      <c r="D90" s="77"/>
      <c r="E90" s="77"/>
      <c r="F90" s="77"/>
      <c r="G90" s="77">
        <v>9214.19</v>
      </c>
      <c r="H90" s="75"/>
      <c r="I90" s="75"/>
      <c r="J90" s="75"/>
      <c r="K90" s="13"/>
    </row>
    <row r="91" spans="1:11" ht="26.25" thickBot="1">
      <c r="A91" s="48" t="s">
        <v>210</v>
      </c>
      <c r="B91" s="45">
        <v>323</v>
      </c>
      <c r="C91" s="79">
        <v>9214.19</v>
      </c>
      <c r="D91" s="79"/>
      <c r="E91" s="79"/>
      <c r="F91" s="79"/>
      <c r="G91" s="79">
        <v>9214.19</v>
      </c>
      <c r="H91" s="76"/>
      <c r="I91" s="76"/>
      <c r="J91" s="76"/>
      <c r="K91" s="47"/>
    </row>
    <row r="92" spans="1:11" ht="26.25" thickBot="1">
      <c r="A92" s="16" t="s">
        <v>45</v>
      </c>
      <c r="B92" s="10">
        <v>324</v>
      </c>
      <c r="C92" s="75"/>
      <c r="D92" s="75"/>
      <c r="E92" s="75"/>
      <c r="F92" s="75"/>
      <c r="G92" s="75"/>
      <c r="H92" s="75"/>
      <c r="I92" s="75"/>
      <c r="J92" s="75"/>
      <c r="K92" s="13"/>
    </row>
    <row r="93" spans="1:11" ht="39" thickBot="1">
      <c r="A93" s="16" t="s">
        <v>46</v>
      </c>
      <c r="B93" s="10">
        <v>325</v>
      </c>
      <c r="C93" s="75"/>
      <c r="D93" s="75"/>
      <c r="E93" s="75"/>
      <c r="F93" s="75"/>
      <c r="G93" s="75"/>
      <c r="H93" s="75"/>
      <c r="I93" s="75"/>
      <c r="J93" s="75"/>
      <c r="K93" s="13"/>
    </row>
    <row r="94" spans="1:11" ht="15.75" thickBot="1">
      <c r="A94" s="12" t="s">
        <v>47</v>
      </c>
      <c r="B94" s="10">
        <v>326</v>
      </c>
      <c r="C94" s="75"/>
      <c r="D94" s="75"/>
      <c r="E94" s="75"/>
      <c r="F94" s="75"/>
      <c r="G94" s="75"/>
      <c r="H94" s="75"/>
      <c r="I94" s="75"/>
      <c r="J94" s="75"/>
      <c r="K94" s="13"/>
    </row>
    <row r="95" spans="1:11" ht="24" customHeight="1" thickBot="1">
      <c r="A95" s="124" t="s">
        <v>81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6"/>
    </row>
    <row r="96" spans="1:11" ht="24" customHeight="1" thickBot="1">
      <c r="A96" s="124" t="s">
        <v>82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6"/>
    </row>
    <row r="97" spans="1:11" ht="64.5" thickBot="1">
      <c r="A97" s="12" t="s">
        <v>83</v>
      </c>
      <c r="B97" s="10" t="s">
        <v>209</v>
      </c>
      <c r="C97" s="50">
        <v>53</v>
      </c>
      <c r="D97" s="50">
        <v>1</v>
      </c>
      <c r="E97" s="50"/>
      <c r="F97" s="50"/>
      <c r="G97" s="50">
        <v>50</v>
      </c>
      <c r="H97" s="50">
        <v>3</v>
      </c>
      <c r="I97" s="13"/>
      <c r="J97" s="10" t="s">
        <v>28</v>
      </c>
      <c r="K97" s="10" t="s">
        <v>28</v>
      </c>
    </row>
    <row r="98" spans="1:11" ht="77.25" thickBot="1">
      <c r="A98" s="12" t="s">
        <v>84</v>
      </c>
      <c r="B98" s="10" t="s">
        <v>208</v>
      </c>
      <c r="C98" s="50">
        <v>27</v>
      </c>
      <c r="D98" s="50"/>
      <c r="E98" s="50"/>
      <c r="F98" s="50"/>
      <c r="G98" s="50">
        <v>26</v>
      </c>
      <c r="H98" s="50">
        <v>1</v>
      </c>
      <c r="I98" s="13"/>
      <c r="J98" s="10" t="s">
        <v>28</v>
      </c>
      <c r="K98" s="10" t="s">
        <v>28</v>
      </c>
    </row>
    <row r="99" spans="1:11" ht="51.75" thickBot="1">
      <c r="A99" s="12" t="s">
        <v>85</v>
      </c>
      <c r="B99" s="10" t="s">
        <v>206</v>
      </c>
      <c r="C99" s="50">
        <v>27</v>
      </c>
      <c r="D99" s="50">
        <v>1</v>
      </c>
      <c r="E99" s="50"/>
      <c r="F99" s="50"/>
      <c r="G99" s="50">
        <v>24</v>
      </c>
      <c r="H99" s="50">
        <v>2</v>
      </c>
      <c r="I99" s="13"/>
      <c r="J99" s="10" t="s">
        <v>28</v>
      </c>
      <c r="K99" s="10" t="s">
        <v>28</v>
      </c>
    </row>
    <row r="100" spans="1:11" ht="90" thickBot="1">
      <c r="A100" s="12" t="s">
        <v>86</v>
      </c>
      <c r="B100" s="10" t="s">
        <v>207</v>
      </c>
      <c r="C100" s="50">
        <v>24</v>
      </c>
      <c r="D100" s="50"/>
      <c r="E100" s="50"/>
      <c r="F100" s="50"/>
      <c r="G100" s="50">
        <v>23</v>
      </c>
      <c r="H100" s="50">
        <v>1</v>
      </c>
      <c r="I100" s="13"/>
      <c r="J100" s="10" t="s">
        <v>28</v>
      </c>
      <c r="K100" s="10" t="s">
        <v>28</v>
      </c>
    </row>
    <row r="101" spans="1:11" ht="15.75" thickBot="1">
      <c r="A101" s="124" t="s">
        <v>87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6"/>
    </row>
    <row r="102" spans="1:11" ht="77.25" thickBot="1">
      <c r="A102" s="12" t="s">
        <v>88</v>
      </c>
      <c r="B102" s="10" t="s">
        <v>205</v>
      </c>
      <c r="C102" s="50">
        <v>185</v>
      </c>
      <c r="D102" s="50">
        <v>2</v>
      </c>
      <c r="E102" s="50"/>
      <c r="F102" s="50"/>
      <c r="G102" s="50">
        <v>178</v>
      </c>
      <c r="H102" s="50">
        <v>5</v>
      </c>
      <c r="I102" s="13"/>
      <c r="J102" s="10" t="s">
        <v>28</v>
      </c>
      <c r="K102" s="10" t="s">
        <v>28</v>
      </c>
    </row>
    <row r="103" spans="1:11" ht="39" thickBot="1">
      <c r="A103" s="12" t="s">
        <v>89</v>
      </c>
      <c r="B103" s="10" t="s">
        <v>204</v>
      </c>
      <c r="C103" s="50">
        <v>22</v>
      </c>
      <c r="D103" s="50"/>
      <c r="E103" s="50"/>
      <c r="F103" s="50"/>
      <c r="G103" s="50">
        <v>22</v>
      </c>
      <c r="H103" s="50"/>
      <c r="I103" s="13"/>
      <c r="J103" s="10" t="s">
        <v>28</v>
      </c>
      <c r="K103" s="10" t="s">
        <v>28</v>
      </c>
    </row>
    <row r="104" spans="1:11" ht="51.75" thickBot="1">
      <c r="A104" s="12" t="s">
        <v>90</v>
      </c>
      <c r="B104" s="10" t="s">
        <v>203</v>
      </c>
      <c r="C104" s="13"/>
      <c r="D104" s="13"/>
      <c r="E104" s="13"/>
      <c r="F104" s="13"/>
      <c r="G104" s="13"/>
      <c r="H104" s="13"/>
      <c r="I104" s="13"/>
      <c r="J104" s="10" t="s">
        <v>28</v>
      </c>
      <c r="K104" s="10" t="s">
        <v>28</v>
      </c>
    </row>
    <row r="105" spans="1:11">
      <c r="A105" s="121" t="s">
        <v>91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3"/>
    </row>
    <row r="106" spans="1:11" ht="15.75" thickBot="1">
      <c r="A106" s="118" t="s">
        <v>92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20"/>
    </row>
    <row r="107" spans="1:11" ht="15.75" thickBot="1">
      <c r="A107" s="12" t="s">
        <v>93</v>
      </c>
      <c r="B107" s="10" t="s">
        <v>202</v>
      </c>
      <c r="C107" s="13">
        <f>C80</f>
        <v>208318.25</v>
      </c>
      <c r="D107" s="10" t="s">
        <v>28</v>
      </c>
      <c r="E107" s="10" t="s">
        <v>28</v>
      </c>
      <c r="F107" s="10" t="s">
        <v>28</v>
      </c>
      <c r="G107" s="10" t="s">
        <v>28</v>
      </c>
      <c r="H107" s="10" t="s">
        <v>28</v>
      </c>
      <c r="I107" s="10" t="s">
        <v>28</v>
      </c>
      <c r="J107" s="10" t="s">
        <v>28</v>
      </c>
      <c r="K107" s="10" t="s">
        <v>28</v>
      </c>
    </row>
    <row r="108" spans="1:11" ht="60.75" thickBot="1">
      <c r="A108" s="19" t="s">
        <v>94</v>
      </c>
      <c r="B108" s="10" t="s">
        <v>201</v>
      </c>
      <c r="C108" s="71">
        <f>D80+G80+H80-C81</f>
        <v>52533.589999999989</v>
      </c>
      <c r="D108" s="10" t="s">
        <v>28</v>
      </c>
      <c r="E108" s="10" t="s">
        <v>28</v>
      </c>
      <c r="F108" s="10" t="s">
        <v>28</v>
      </c>
      <c r="G108" s="10" t="s">
        <v>28</v>
      </c>
      <c r="H108" s="10" t="s">
        <v>28</v>
      </c>
      <c r="I108" s="10" t="s">
        <v>28</v>
      </c>
      <c r="J108" s="10" t="s">
        <v>28</v>
      </c>
      <c r="K108" s="10" t="s">
        <v>28</v>
      </c>
    </row>
    <row r="109" spans="1:11" ht="51.75" thickBot="1">
      <c r="A109" s="12" t="s">
        <v>95</v>
      </c>
      <c r="B109" s="10" t="s">
        <v>200</v>
      </c>
      <c r="C109" s="50">
        <f>G109+H109+D109</f>
        <v>114106.95999999998</v>
      </c>
      <c r="D109" s="50">
        <v>723.26</v>
      </c>
      <c r="E109" s="50"/>
      <c r="F109" s="50"/>
      <c r="G109" s="50">
        <f>108690.7+2364.79+1470+338.31</f>
        <v>112863.79999999999</v>
      </c>
      <c r="H109" s="50">
        <v>519.9</v>
      </c>
      <c r="I109" s="13"/>
      <c r="J109" s="10" t="s">
        <v>28</v>
      </c>
      <c r="K109" s="10" t="s">
        <v>28</v>
      </c>
    </row>
    <row r="110" spans="1:11" ht="64.5" thickBot="1">
      <c r="A110" s="12" t="s">
        <v>96</v>
      </c>
      <c r="B110" s="10" t="s">
        <v>199</v>
      </c>
      <c r="C110" s="50">
        <f>G110+H110</f>
        <v>51736.880000000005</v>
      </c>
      <c r="D110" s="50"/>
      <c r="E110" s="50"/>
      <c r="F110" s="50"/>
      <c r="G110" s="50">
        <v>51556.55</v>
      </c>
      <c r="H110" s="50">
        <v>180.33</v>
      </c>
      <c r="I110" s="13"/>
      <c r="J110" s="10" t="s">
        <v>28</v>
      </c>
      <c r="K110" s="10" t="s">
        <v>28</v>
      </c>
    </row>
    <row r="111" spans="1:11" ht="51.75" thickBot="1">
      <c r="A111" s="12" t="s">
        <v>97</v>
      </c>
      <c r="B111" s="10" t="s">
        <v>198</v>
      </c>
      <c r="C111" s="50">
        <f>D111+G111+H111</f>
        <v>52342</v>
      </c>
      <c r="D111" s="50">
        <v>680</v>
      </c>
      <c r="E111" s="50"/>
      <c r="F111" s="50"/>
      <c r="G111" s="50">
        <v>51392.7</v>
      </c>
      <c r="H111" s="50">
        <v>269.3</v>
      </c>
      <c r="I111" s="13"/>
      <c r="J111" s="10" t="s">
        <v>28</v>
      </c>
      <c r="K111" s="10" t="s">
        <v>28</v>
      </c>
    </row>
    <row r="112" spans="1:11" ht="26.25" thickBot="1">
      <c r="A112" s="44" t="s">
        <v>214</v>
      </c>
      <c r="B112" s="45" t="s">
        <v>197</v>
      </c>
      <c r="C112" s="50">
        <f>D112+G112+H112</f>
        <v>52342</v>
      </c>
      <c r="D112" s="47">
        <v>680</v>
      </c>
      <c r="E112" s="47"/>
      <c r="F112" s="47"/>
      <c r="G112" s="47">
        <v>51392.7</v>
      </c>
      <c r="H112" s="47">
        <v>269.3</v>
      </c>
      <c r="I112" s="47"/>
      <c r="J112" s="45" t="s">
        <v>28</v>
      </c>
      <c r="K112" s="45" t="s">
        <v>28</v>
      </c>
    </row>
    <row r="113" spans="1:11" ht="26.25" thickBot="1">
      <c r="A113" s="16" t="s">
        <v>98</v>
      </c>
      <c r="B113" s="10" t="s">
        <v>196</v>
      </c>
      <c r="C113" s="13"/>
      <c r="D113" s="13"/>
      <c r="E113" s="13"/>
      <c r="F113" s="13"/>
      <c r="G113" s="13"/>
      <c r="H113" s="13"/>
      <c r="I113" s="13"/>
      <c r="J113" s="10" t="s">
        <v>28</v>
      </c>
      <c r="K113" s="10" t="s">
        <v>28</v>
      </c>
    </row>
    <row r="114" spans="1:11" ht="90" thickBot="1">
      <c r="A114" s="12" t="s">
        <v>99</v>
      </c>
      <c r="B114" s="10" t="s">
        <v>195</v>
      </c>
      <c r="C114" s="50">
        <f>G114+H114</f>
        <v>47445.329999999994</v>
      </c>
      <c r="D114" s="50"/>
      <c r="E114" s="50"/>
      <c r="F114" s="50"/>
      <c r="G114" s="50">
        <v>47273.7</v>
      </c>
      <c r="H114" s="13">
        <v>171.63</v>
      </c>
      <c r="I114" s="13"/>
      <c r="J114" s="10" t="s">
        <v>28</v>
      </c>
      <c r="K114" s="10" t="s">
        <v>28</v>
      </c>
    </row>
    <row r="115" spans="1:11" ht="77.25" thickBot="1">
      <c r="A115" s="16" t="s">
        <v>100</v>
      </c>
      <c r="B115" s="20" t="s">
        <v>194</v>
      </c>
      <c r="C115" s="59">
        <v>0</v>
      </c>
      <c r="D115" s="20" t="s">
        <v>28</v>
      </c>
      <c r="E115" s="20" t="s">
        <v>28</v>
      </c>
      <c r="F115" s="20" t="s">
        <v>28</v>
      </c>
      <c r="G115" s="10" t="s">
        <v>28</v>
      </c>
      <c r="H115" s="20" t="s">
        <v>28</v>
      </c>
      <c r="I115" s="20" t="s">
        <v>28</v>
      </c>
      <c r="J115" s="20" t="s">
        <v>28</v>
      </c>
      <c r="K115" s="20" t="s">
        <v>28</v>
      </c>
    </row>
    <row r="116" spans="1:11" ht="15.75">
      <c r="A116" s="21"/>
    </row>
    <row r="117" spans="1:11" ht="16.5" customHeight="1">
      <c r="A117" s="130" t="s">
        <v>217</v>
      </c>
      <c r="B117" s="130"/>
      <c r="C117" s="60"/>
      <c r="D117" s="60" t="s">
        <v>218</v>
      </c>
      <c r="E117" s="60"/>
      <c r="F117" s="60"/>
      <c r="G117" s="61" t="s">
        <v>219</v>
      </c>
      <c r="H117" s="60"/>
    </row>
    <row r="118" spans="1:11" ht="15.75">
      <c r="A118" s="21"/>
      <c r="D118" s="22" t="s">
        <v>101</v>
      </c>
    </row>
    <row r="119" spans="1:11" ht="15.75">
      <c r="A119" s="131" t="s">
        <v>220</v>
      </c>
      <c r="B119" s="131"/>
    </row>
    <row r="120" spans="1:11" ht="15.75">
      <c r="A120" s="131" t="s">
        <v>221</v>
      </c>
      <c r="B120" s="131"/>
    </row>
    <row r="121" spans="1:11" ht="15.75">
      <c r="A121" s="131" t="s">
        <v>279</v>
      </c>
      <c r="B121" s="131"/>
    </row>
    <row r="122" spans="1:11" ht="15.75">
      <c r="A122" s="4"/>
      <c r="B122" s="22"/>
      <c r="C122" s="22"/>
      <c r="D122" s="22"/>
      <c r="E122" s="22"/>
    </row>
    <row r="124" spans="1:11" ht="15.75">
      <c r="A124" s="21"/>
    </row>
  </sheetData>
  <mergeCells count="30">
    <mergeCell ref="A117:B117"/>
    <mergeCell ref="A119:B119"/>
    <mergeCell ref="A120:B120"/>
    <mergeCell ref="A121:B121"/>
    <mergeCell ref="B9:G9"/>
    <mergeCell ref="A18:K18"/>
    <mergeCell ref="A19:K19"/>
    <mergeCell ref="A14:A16"/>
    <mergeCell ref="B14:B16"/>
    <mergeCell ref="D14:K14"/>
    <mergeCell ref="D15:F15"/>
    <mergeCell ref="G15:G16"/>
    <mergeCell ref="H15:H16"/>
    <mergeCell ref="I15:I16"/>
    <mergeCell ref="J15:K15"/>
    <mergeCell ref="A13:K13"/>
    <mergeCell ref="B11:K11"/>
    <mergeCell ref="A95:K95"/>
    <mergeCell ref="A105:K105"/>
    <mergeCell ref="A2:K2"/>
    <mergeCell ref="A3:K3"/>
    <mergeCell ref="A4:K4"/>
    <mergeCell ref="A5:K5"/>
    <mergeCell ref="A6:K6"/>
    <mergeCell ref="A106:K106"/>
    <mergeCell ref="A65:K65"/>
    <mergeCell ref="A66:K66"/>
    <mergeCell ref="A50:K50"/>
    <mergeCell ref="A96:K96"/>
    <mergeCell ref="A101:K101"/>
  </mergeCells>
  <hyperlinks>
    <hyperlink ref="A108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45" orientation="portrait" r:id="rId2"/>
  <rowBreaks count="1" manualBreakCount="1">
    <brk id="8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4"/>
  <sheetViews>
    <sheetView view="pageBreakPreview" topLeftCell="A78" zoomScale="90" zoomScaleNormal="100" zoomScaleSheetLayoutView="90" workbookViewId="0">
      <selection activeCell="N88" sqref="N88"/>
    </sheetView>
  </sheetViews>
  <sheetFormatPr defaultRowHeight="15"/>
  <cols>
    <col min="1" max="1" width="8" customWidth="1"/>
    <col min="2" max="2" width="38.5703125" customWidth="1"/>
    <col min="3" max="5" width="12.42578125" customWidth="1"/>
    <col min="6" max="6" width="14.28515625" customWidth="1"/>
    <col min="7" max="10" width="12.42578125" customWidth="1"/>
    <col min="11" max="12" width="9.28515625" bestFit="1" customWidth="1"/>
  </cols>
  <sheetData>
    <row r="1" spans="1:10" ht="15.75">
      <c r="A1" s="1"/>
    </row>
    <row r="2" spans="1:10" ht="16.5">
      <c r="A2" s="2"/>
    </row>
    <row r="3" spans="1:10" ht="16.5">
      <c r="A3" s="142" t="s">
        <v>102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.75">
      <c r="A4" s="129" t="s">
        <v>1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6.5">
      <c r="A5" s="143" t="s">
        <v>103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6.5">
      <c r="A6" s="143" t="s">
        <v>104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6.5">
      <c r="A7" s="143" t="s">
        <v>105</v>
      </c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5.75">
      <c r="A8" s="3"/>
    </row>
    <row r="9" spans="1:10" ht="47.25">
      <c r="A9" s="51" t="s">
        <v>106</v>
      </c>
      <c r="B9" s="140" t="s">
        <v>222</v>
      </c>
      <c r="C9" s="140"/>
      <c r="D9" s="140"/>
      <c r="E9" s="140"/>
      <c r="F9" s="25"/>
      <c r="G9" s="25"/>
      <c r="H9" s="25"/>
      <c r="I9" s="25"/>
      <c r="J9" s="25"/>
    </row>
    <row r="10" spans="1:10" ht="66.599999999999994" customHeight="1">
      <c r="A10" s="51" t="s">
        <v>6</v>
      </c>
      <c r="B10" s="141"/>
      <c r="C10" s="141"/>
      <c r="D10" s="141"/>
      <c r="E10" s="141"/>
      <c r="F10" s="23"/>
      <c r="G10" s="23"/>
      <c r="H10" s="23"/>
      <c r="I10" s="23"/>
      <c r="J10" s="25"/>
    </row>
    <row r="11" spans="1:10" ht="15.75">
      <c r="A11" s="51"/>
      <c r="B11" s="5"/>
      <c r="J11" s="25"/>
    </row>
    <row r="12" spans="1:10" ht="47.25">
      <c r="A12" s="51" t="s">
        <v>7</v>
      </c>
      <c r="B12" s="144" t="s">
        <v>280</v>
      </c>
      <c r="C12" s="144"/>
      <c r="D12" s="144"/>
      <c r="E12" s="144"/>
      <c r="F12" s="23"/>
      <c r="G12" s="23"/>
      <c r="H12" s="23"/>
      <c r="I12" s="23"/>
      <c r="J12" s="25"/>
    </row>
    <row r="13" spans="1:10" ht="15.75">
      <c r="A13" s="55"/>
      <c r="F13" s="62"/>
      <c r="J13" s="25"/>
    </row>
    <row r="14" spans="1:10" ht="16.5" thickBot="1">
      <c r="A14" s="145" t="s">
        <v>8</v>
      </c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26.45" customHeight="1" thickBot="1">
      <c r="A15" s="146" t="s">
        <v>107</v>
      </c>
      <c r="B15" s="146" t="s">
        <v>108</v>
      </c>
      <c r="C15" s="146" t="s">
        <v>109</v>
      </c>
      <c r="D15" s="146" t="s">
        <v>110</v>
      </c>
      <c r="E15" s="146" t="s">
        <v>111</v>
      </c>
      <c r="F15" s="146" t="s">
        <v>112</v>
      </c>
      <c r="G15" s="146" t="s">
        <v>113</v>
      </c>
      <c r="H15" s="149" t="s">
        <v>114</v>
      </c>
      <c r="I15" s="150"/>
      <c r="J15" s="146" t="s">
        <v>115</v>
      </c>
    </row>
    <row r="16" spans="1:10" ht="25.5">
      <c r="A16" s="147"/>
      <c r="B16" s="147"/>
      <c r="C16" s="147"/>
      <c r="D16" s="147"/>
      <c r="E16" s="147"/>
      <c r="F16" s="147"/>
      <c r="G16" s="147"/>
      <c r="H16" s="146" t="s">
        <v>116</v>
      </c>
      <c r="I16" s="53" t="s">
        <v>117</v>
      </c>
      <c r="J16" s="147"/>
    </row>
    <row r="17" spans="1:12" ht="33.6" customHeight="1" thickBot="1">
      <c r="A17" s="148"/>
      <c r="B17" s="148"/>
      <c r="C17" s="148"/>
      <c r="D17" s="148"/>
      <c r="E17" s="148"/>
      <c r="F17" s="148"/>
      <c r="G17" s="148"/>
      <c r="H17" s="148"/>
      <c r="I17" s="54" t="s">
        <v>118</v>
      </c>
      <c r="J17" s="148"/>
    </row>
    <row r="18" spans="1:12" ht="15.75" thickBot="1">
      <c r="A18" s="52">
        <v>1</v>
      </c>
      <c r="B18" s="54">
        <v>2</v>
      </c>
      <c r="C18" s="54">
        <v>3</v>
      </c>
      <c r="D18" s="54">
        <v>4</v>
      </c>
      <c r="E18" s="54">
        <v>5</v>
      </c>
      <c r="F18" s="54">
        <v>6</v>
      </c>
      <c r="G18" s="54">
        <v>7</v>
      </c>
      <c r="H18" s="54">
        <v>8</v>
      </c>
      <c r="I18" s="54">
        <v>9</v>
      </c>
      <c r="J18" s="54">
        <v>10</v>
      </c>
    </row>
    <row r="19" spans="1:12">
      <c r="A19" s="151" t="s">
        <v>119</v>
      </c>
      <c r="B19" s="152"/>
      <c r="C19" s="152"/>
      <c r="D19" s="152"/>
      <c r="E19" s="152"/>
      <c r="F19" s="152"/>
      <c r="G19" s="152"/>
      <c r="H19" s="152"/>
      <c r="I19" s="152"/>
      <c r="J19" s="153"/>
    </row>
    <row r="20" spans="1:12" ht="15.75" thickBot="1">
      <c r="A20" s="154" t="s">
        <v>120</v>
      </c>
      <c r="B20" s="155"/>
      <c r="C20" s="155"/>
      <c r="D20" s="155"/>
      <c r="E20" s="155"/>
      <c r="F20" s="155"/>
      <c r="G20" s="155"/>
      <c r="H20" s="155"/>
      <c r="I20" s="155"/>
      <c r="J20" s="156"/>
    </row>
    <row r="21" spans="1:12" ht="39" thickBot="1">
      <c r="A21" s="52">
        <v>1</v>
      </c>
      <c r="B21" s="63" t="s">
        <v>223</v>
      </c>
      <c r="C21" s="64">
        <v>42747</v>
      </c>
      <c r="D21" s="54" t="s">
        <v>224</v>
      </c>
      <c r="E21" s="65">
        <v>100</v>
      </c>
      <c r="F21" s="65">
        <v>97.91</v>
      </c>
      <c r="G21" s="54">
        <v>0</v>
      </c>
      <c r="H21" s="54">
        <f>E21-F21</f>
        <v>2.0900000000000034</v>
      </c>
      <c r="I21" s="65">
        <f>H21/E21*100</f>
        <v>2.0900000000000034</v>
      </c>
      <c r="J21" s="54">
        <v>1</v>
      </c>
    </row>
    <row r="22" spans="1:12" ht="54.75" customHeight="1" thickBot="1">
      <c r="A22" s="52">
        <v>2</v>
      </c>
      <c r="B22" s="63" t="s">
        <v>225</v>
      </c>
      <c r="C22" s="64">
        <v>42748</v>
      </c>
      <c r="D22" s="54" t="s">
        <v>224</v>
      </c>
      <c r="E22" s="65">
        <v>200</v>
      </c>
      <c r="F22" s="65">
        <v>200</v>
      </c>
      <c r="G22" s="54">
        <v>0</v>
      </c>
      <c r="H22" s="54">
        <f t="shared" ref="H22:H81" si="0">E22-F22</f>
        <v>0</v>
      </c>
      <c r="I22" s="65">
        <f t="shared" ref="I22:I82" si="1">H22/E22*100</f>
        <v>0</v>
      </c>
      <c r="J22" s="54">
        <v>1</v>
      </c>
    </row>
    <row r="23" spans="1:12" ht="54" customHeight="1" thickBot="1">
      <c r="A23" s="52">
        <v>3</v>
      </c>
      <c r="B23" s="63" t="s">
        <v>226</v>
      </c>
      <c r="C23" s="64">
        <v>42762</v>
      </c>
      <c r="D23" s="54" t="s">
        <v>227</v>
      </c>
      <c r="E23" s="65">
        <v>4043.37</v>
      </c>
      <c r="F23" s="65">
        <v>4023.15</v>
      </c>
      <c r="G23" s="54">
        <v>0</v>
      </c>
      <c r="H23" s="54">
        <f t="shared" si="0"/>
        <v>20.2199999999998</v>
      </c>
      <c r="I23" s="65">
        <f t="shared" si="1"/>
        <v>0.50007790531165341</v>
      </c>
      <c r="J23" s="54">
        <v>4</v>
      </c>
    </row>
    <row r="24" spans="1:12" ht="54" customHeight="1" thickBot="1">
      <c r="A24" s="52">
        <v>4</v>
      </c>
      <c r="B24" s="63" t="s">
        <v>228</v>
      </c>
      <c r="C24" s="64">
        <v>42762</v>
      </c>
      <c r="D24" s="54" t="s">
        <v>227</v>
      </c>
      <c r="E24" s="65">
        <v>6181.89</v>
      </c>
      <c r="F24" s="65">
        <v>6150.98</v>
      </c>
      <c r="G24" s="54">
        <v>0</v>
      </c>
      <c r="H24" s="54">
        <f t="shared" si="0"/>
        <v>30.910000000000764</v>
      </c>
      <c r="I24" s="65">
        <f t="shared" si="1"/>
        <v>0.50000889695547412</v>
      </c>
      <c r="J24" s="54">
        <v>4</v>
      </c>
    </row>
    <row r="25" spans="1:12" ht="51.75" customHeight="1" thickBot="1">
      <c r="A25" s="52">
        <v>5</v>
      </c>
      <c r="B25" s="63" t="s">
        <v>229</v>
      </c>
      <c r="C25" s="64">
        <v>42762</v>
      </c>
      <c r="D25" s="54" t="s">
        <v>227</v>
      </c>
      <c r="E25" s="65">
        <v>5614.6</v>
      </c>
      <c r="F25" s="65">
        <v>5586.53</v>
      </c>
      <c r="G25" s="54">
        <v>0</v>
      </c>
      <c r="H25" s="54">
        <f t="shared" si="0"/>
        <v>28.070000000000618</v>
      </c>
      <c r="I25" s="65">
        <f t="shared" si="1"/>
        <v>0.4999465678766184</v>
      </c>
      <c r="J25" s="54">
        <v>6</v>
      </c>
    </row>
    <row r="26" spans="1:12" ht="55.5" customHeight="1" thickBot="1">
      <c r="A26" s="52">
        <v>6</v>
      </c>
      <c r="B26" s="63" t="s">
        <v>230</v>
      </c>
      <c r="C26" s="64">
        <v>42762</v>
      </c>
      <c r="D26" s="54" t="s">
        <v>227</v>
      </c>
      <c r="E26" s="65">
        <v>3970.81</v>
      </c>
      <c r="F26" s="65">
        <v>3950.95</v>
      </c>
      <c r="G26" s="54">
        <v>0</v>
      </c>
      <c r="H26" s="54">
        <f t="shared" si="0"/>
        <v>19.860000000000127</v>
      </c>
      <c r="I26" s="65">
        <f t="shared" si="1"/>
        <v>0.5001498434828191</v>
      </c>
      <c r="J26" s="54">
        <v>5</v>
      </c>
    </row>
    <row r="27" spans="1:12" ht="57" customHeight="1" thickBot="1">
      <c r="A27" s="107">
        <v>7</v>
      </c>
      <c r="B27" s="108" t="s">
        <v>231</v>
      </c>
      <c r="C27" s="109">
        <v>42762</v>
      </c>
      <c r="D27" s="110" t="s">
        <v>227</v>
      </c>
      <c r="E27" s="111">
        <v>3897.67</v>
      </c>
      <c r="F27" s="111">
        <v>3580.52</v>
      </c>
      <c r="G27" s="110">
        <v>0</v>
      </c>
      <c r="H27" s="110">
        <f t="shared" si="0"/>
        <v>317.15000000000009</v>
      </c>
      <c r="I27" s="111">
        <f t="shared" si="1"/>
        <v>8.136912565712338</v>
      </c>
      <c r="J27" s="110">
        <v>4</v>
      </c>
      <c r="K27" t="s">
        <v>295</v>
      </c>
      <c r="L27" t="s">
        <v>296</v>
      </c>
    </row>
    <row r="28" spans="1:12" ht="51.75" thickBot="1">
      <c r="A28" s="112">
        <v>8</v>
      </c>
      <c r="B28" s="113" t="s">
        <v>232</v>
      </c>
      <c r="C28" s="114">
        <v>42759</v>
      </c>
      <c r="D28" s="115" t="s">
        <v>227</v>
      </c>
      <c r="E28" s="116">
        <v>1200</v>
      </c>
      <c r="F28" s="116">
        <v>988</v>
      </c>
      <c r="G28" s="115">
        <v>0</v>
      </c>
      <c r="H28" s="115">
        <f t="shared" si="0"/>
        <v>212</v>
      </c>
      <c r="I28" s="116">
        <f t="shared" si="1"/>
        <v>17.666666666666668</v>
      </c>
      <c r="J28" s="115">
        <v>2</v>
      </c>
      <c r="K28" t="s">
        <v>295</v>
      </c>
      <c r="L28" t="s">
        <v>296</v>
      </c>
    </row>
    <row r="29" spans="1:12" ht="73.5" customHeight="1" thickBot="1">
      <c r="A29" s="52">
        <v>9</v>
      </c>
      <c r="B29" s="63" t="s">
        <v>233</v>
      </c>
      <c r="C29" s="64">
        <v>42755</v>
      </c>
      <c r="D29" s="54" t="s">
        <v>227</v>
      </c>
      <c r="E29" s="65">
        <v>539.84</v>
      </c>
      <c r="F29" s="65">
        <v>539.84</v>
      </c>
      <c r="G29" s="54">
        <v>0</v>
      </c>
      <c r="H29" s="54">
        <f t="shared" si="0"/>
        <v>0</v>
      </c>
      <c r="I29" s="65">
        <f t="shared" si="1"/>
        <v>0</v>
      </c>
      <c r="J29" s="54">
        <v>1</v>
      </c>
    </row>
    <row r="30" spans="1:12" ht="45" customHeight="1" thickBot="1">
      <c r="A30" s="112">
        <v>10</v>
      </c>
      <c r="B30" s="113" t="s">
        <v>234</v>
      </c>
      <c r="C30" s="114">
        <v>42772</v>
      </c>
      <c r="D30" s="115" t="s">
        <v>227</v>
      </c>
      <c r="E30" s="116">
        <v>200</v>
      </c>
      <c r="F30" s="116">
        <v>191.6</v>
      </c>
      <c r="G30" s="115">
        <v>0</v>
      </c>
      <c r="H30" s="115">
        <f t="shared" si="0"/>
        <v>8.4000000000000057</v>
      </c>
      <c r="I30" s="116">
        <f t="shared" si="1"/>
        <v>4.2000000000000028</v>
      </c>
      <c r="J30" s="115">
        <v>2</v>
      </c>
    </row>
    <row r="31" spans="1:12" ht="39" thickBot="1">
      <c r="A31" s="112">
        <v>11</v>
      </c>
      <c r="B31" s="113" t="s">
        <v>235</v>
      </c>
      <c r="C31" s="114">
        <v>42793</v>
      </c>
      <c r="D31" s="115" t="s">
        <v>227</v>
      </c>
      <c r="E31" s="116">
        <v>98.81</v>
      </c>
      <c r="F31" s="116">
        <v>87.45</v>
      </c>
      <c r="G31" s="115">
        <v>0</v>
      </c>
      <c r="H31" s="115">
        <f t="shared" si="0"/>
        <v>11.36</v>
      </c>
      <c r="I31" s="116">
        <f t="shared" si="1"/>
        <v>11.49681206355632</v>
      </c>
      <c r="J31" s="115">
        <v>2</v>
      </c>
      <c r="K31" t="s">
        <v>295</v>
      </c>
    </row>
    <row r="32" spans="1:12" ht="68.25" customHeight="1" thickBot="1">
      <c r="A32" s="112">
        <v>12</v>
      </c>
      <c r="B32" s="113" t="s">
        <v>236</v>
      </c>
      <c r="C32" s="114">
        <v>42821</v>
      </c>
      <c r="D32" s="115" t="s">
        <v>227</v>
      </c>
      <c r="E32" s="116">
        <v>4999</v>
      </c>
      <c r="F32" s="116">
        <v>4499.1000000000004</v>
      </c>
      <c r="G32" s="115">
        <v>0</v>
      </c>
      <c r="H32" s="115">
        <f t="shared" si="0"/>
        <v>499.89999999999964</v>
      </c>
      <c r="I32" s="116">
        <f t="shared" si="1"/>
        <v>9.9999999999999929</v>
      </c>
      <c r="J32" s="115">
        <v>2</v>
      </c>
      <c r="K32" t="s">
        <v>295</v>
      </c>
    </row>
    <row r="33" spans="1:12" ht="39" thickBot="1">
      <c r="A33" s="112">
        <f>A32+1</f>
        <v>13</v>
      </c>
      <c r="B33" s="113" t="s">
        <v>237</v>
      </c>
      <c r="C33" s="114">
        <v>42853</v>
      </c>
      <c r="D33" s="115" t="s">
        <v>227</v>
      </c>
      <c r="E33" s="116">
        <v>1000</v>
      </c>
      <c r="F33" s="116">
        <v>695</v>
      </c>
      <c r="G33" s="115">
        <v>0</v>
      </c>
      <c r="H33" s="115">
        <f t="shared" si="0"/>
        <v>305</v>
      </c>
      <c r="I33" s="116">
        <f t="shared" si="1"/>
        <v>30.5</v>
      </c>
      <c r="J33" s="115">
        <v>14</v>
      </c>
      <c r="K33" t="s">
        <v>295</v>
      </c>
      <c r="L33" t="s">
        <v>296</v>
      </c>
    </row>
    <row r="34" spans="1:12" ht="58.5" customHeight="1" thickBot="1">
      <c r="A34" s="52">
        <f t="shared" ref="A34:A81" si="2">A33+1</f>
        <v>14</v>
      </c>
      <c r="B34" s="63" t="s">
        <v>238</v>
      </c>
      <c r="C34" s="64">
        <v>42877</v>
      </c>
      <c r="D34" s="54" t="s">
        <v>227</v>
      </c>
      <c r="E34" s="65">
        <v>755</v>
      </c>
      <c r="F34" s="65">
        <v>755</v>
      </c>
      <c r="G34" s="54">
        <v>0</v>
      </c>
      <c r="H34" s="54">
        <f t="shared" si="0"/>
        <v>0</v>
      </c>
      <c r="I34" s="65">
        <f t="shared" si="1"/>
        <v>0</v>
      </c>
      <c r="J34" s="54">
        <v>1</v>
      </c>
    </row>
    <row r="35" spans="1:12" ht="57.75" customHeight="1" thickBot="1">
      <c r="A35" s="112">
        <f t="shared" si="2"/>
        <v>15</v>
      </c>
      <c r="B35" s="113" t="s">
        <v>239</v>
      </c>
      <c r="C35" s="114">
        <v>42880</v>
      </c>
      <c r="D35" s="115" t="s">
        <v>227</v>
      </c>
      <c r="E35" s="116">
        <v>972.37</v>
      </c>
      <c r="F35" s="116">
        <v>797.34</v>
      </c>
      <c r="G35" s="115">
        <v>0</v>
      </c>
      <c r="H35" s="115">
        <f t="shared" si="0"/>
        <v>175.02999999999997</v>
      </c>
      <c r="I35" s="116">
        <f t="shared" si="1"/>
        <v>18.000349661137218</v>
      </c>
      <c r="J35" s="115">
        <v>7</v>
      </c>
      <c r="K35" t="s">
        <v>295</v>
      </c>
      <c r="L35" t="s">
        <v>296</v>
      </c>
    </row>
    <row r="36" spans="1:12" ht="75" customHeight="1" thickBot="1">
      <c r="A36" s="112">
        <f t="shared" si="2"/>
        <v>16</v>
      </c>
      <c r="B36" s="113" t="s">
        <v>281</v>
      </c>
      <c r="C36" s="114">
        <v>42888</v>
      </c>
      <c r="D36" s="115" t="s">
        <v>227</v>
      </c>
      <c r="E36" s="116">
        <v>418</v>
      </c>
      <c r="F36" s="116">
        <v>380</v>
      </c>
      <c r="G36" s="115">
        <v>0</v>
      </c>
      <c r="H36" s="115">
        <f t="shared" si="0"/>
        <v>38</v>
      </c>
      <c r="I36" s="116">
        <f t="shared" si="1"/>
        <v>9.0909090909090917</v>
      </c>
      <c r="J36" s="115">
        <v>4</v>
      </c>
      <c r="K36" t="s">
        <v>295</v>
      </c>
      <c r="L36" t="s">
        <v>296</v>
      </c>
    </row>
    <row r="37" spans="1:12" ht="120" customHeight="1" thickBot="1">
      <c r="A37" s="70">
        <f t="shared" si="2"/>
        <v>17</v>
      </c>
      <c r="B37" s="63" t="s">
        <v>240</v>
      </c>
      <c r="C37" s="64">
        <v>42888</v>
      </c>
      <c r="D37" s="54" t="s">
        <v>227</v>
      </c>
      <c r="E37" s="65">
        <v>928.62</v>
      </c>
      <c r="F37" s="65">
        <v>928.62</v>
      </c>
      <c r="G37" s="54">
        <v>0</v>
      </c>
      <c r="H37" s="54">
        <f t="shared" si="0"/>
        <v>0</v>
      </c>
      <c r="I37" s="65">
        <f t="shared" si="1"/>
        <v>0</v>
      </c>
      <c r="J37" s="54">
        <v>1</v>
      </c>
    </row>
    <row r="38" spans="1:12" ht="26.25" thickBot="1">
      <c r="A38" s="70">
        <f t="shared" si="2"/>
        <v>18</v>
      </c>
      <c r="B38" s="63" t="s">
        <v>241</v>
      </c>
      <c r="C38" s="64">
        <v>42891</v>
      </c>
      <c r="D38" s="54" t="s">
        <v>227</v>
      </c>
      <c r="E38" s="65">
        <v>1470</v>
      </c>
      <c r="F38" s="65">
        <v>1470</v>
      </c>
      <c r="G38" s="54">
        <v>0</v>
      </c>
      <c r="H38" s="54">
        <f t="shared" si="0"/>
        <v>0</v>
      </c>
      <c r="I38" s="65">
        <f t="shared" si="1"/>
        <v>0</v>
      </c>
      <c r="J38" s="54">
        <v>1</v>
      </c>
    </row>
    <row r="39" spans="1:12" ht="39" thickBot="1">
      <c r="A39" s="112">
        <f t="shared" si="2"/>
        <v>19</v>
      </c>
      <c r="B39" s="113" t="s">
        <v>242</v>
      </c>
      <c r="C39" s="114">
        <v>42892</v>
      </c>
      <c r="D39" s="115" t="s">
        <v>227</v>
      </c>
      <c r="E39" s="116">
        <v>223.39</v>
      </c>
      <c r="F39" s="116">
        <v>173.95</v>
      </c>
      <c r="G39" s="115">
        <v>0</v>
      </c>
      <c r="H39" s="115">
        <f t="shared" si="0"/>
        <v>49.44</v>
      </c>
      <c r="I39" s="116">
        <f t="shared" si="1"/>
        <v>22.131697927391556</v>
      </c>
      <c r="J39" s="115">
        <v>4</v>
      </c>
      <c r="K39" t="s">
        <v>295</v>
      </c>
    </row>
    <row r="40" spans="1:12" ht="39" thickBot="1">
      <c r="A40" s="70">
        <f t="shared" si="2"/>
        <v>20</v>
      </c>
      <c r="B40" s="63" t="s">
        <v>243</v>
      </c>
      <c r="C40" s="64">
        <v>42895</v>
      </c>
      <c r="D40" s="54" t="s">
        <v>227</v>
      </c>
      <c r="E40" s="65">
        <v>948.65</v>
      </c>
      <c r="F40" s="65">
        <v>943.91</v>
      </c>
      <c r="G40" s="54">
        <v>0</v>
      </c>
      <c r="H40" s="54">
        <f t="shared" si="0"/>
        <v>4.7400000000000091</v>
      </c>
      <c r="I40" s="65">
        <f t="shared" si="1"/>
        <v>0.49965740789543128</v>
      </c>
      <c r="J40" s="54">
        <v>2</v>
      </c>
    </row>
    <row r="41" spans="1:12" ht="129.75" customHeight="1" thickBot="1">
      <c r="A41" s="70">
        <f t="shared" si="2"/>
        <v>21</v>
      </c>
      <c r="B41" s="63" t="s">
        <v>244</v>
      </c>
      <c r="C41" s="64">
        <v>42891</v>
      </c>
      <c r="D41" s="54" t="s">
        <v>227</v>
      </c>
      <c r="E41" s="65">
        <v>2034.41</v>
      </c>
      <c r="F41" s="65">
        <v>2034.41</v>
      </c>
      <c r="G41" s="54">
        <v>0</v>
      </c>
      <c r="H41" s="54">
        <f t="shared" si="0"/>
        <v>0</v>
      </c>
      <c r="I41" s="65">
        <f t="shared" si="1"/>
        <v>0</v>
      </c>
      <c r="J41" s="54">
        <v>1</v>
      </c>
    </row>
    <row r="42" spans="1:12" ht="133.5" customHeight="1" thickBot="1">
      <c r="A42" s="70">
        <f t="shared" si="2"/>
        <v>22</v>
      </c>
      <c r="B42" s="63" t="s">
        <v>244</v>
      </c>
      <c r="C42" s="64">
        <v>42892</v>
      </c>
      <c r="D42" s="54" t="s">
        <v>227</v>
      </c>
      <c r="E42" s="65">
        <v>2051.39</v>
      </c>
      <c r="F42" s="65">
        <v>2051.39</v>
      </c>
      <c r="G42" s="54">
        <v>0</v>
      </c>
      <c r="H42" s="54">
        <f t="shared" si="0"/>
        <v>0</v>
      </c>
      <c r="I42" s="65">
        <f t="shared" si="1"/>
        <v>0</v>
      </c>
      <c r="J42" s="54">
        <v>1</v>
      </c>
    </row>
    <row r="43" spans="1:12" ht="129.75" customHeight="1" thickBot="1">
      <c r="A43" s="70">
        <f t="shared" si="2"/>
        <v>23</v>
      </c>
      <c r="B43" s="63" t="s">
        <v>244</v>
      </c>
      <c r="C43" s="64">
        <v>42892</v>
      </c>
      <c r="D43" s="54" t="s">
        <v>227</v>
      </c>
      <c r="E43" s="65">
        <v>2201.63</v>
      </c>
      <c r="F43" s="65">
        <v>2201.63</v>
      </c>
      <c r="G43" s="54">
        <v>0</v>
      </c>
      <c r="H43" s="54">
        <f t="shared" si="0"/>
        <v>0</v>
      </c>
      <c r="I43" s="65">
        <f t="shared" si="1"/>
        <v>0</v>
      </c>
      <c r="J43" s="54">
        <v>1</v>
      </c>
    </row>
    <row r="44" spans="1:12" ht="132.75" customHeight="1" thickBot="1">
      <c r="A44" s="70">
        <f t="shared" si="2"/>
        <v>24</v>
      </c>
      <c r="B44" s="63" t="s">
        <v>244</v>
      </c>
      <c r="C44" s="64">
        <v>42892</v>
      </c>
      <c r="D44" s="54" t="s">
        <v>227</v>
      </c>
      <c r="E44" s="65">
        <v>1013.81</v>
      </c>
      <c r="F44" s="65">
        <v>1013.81</v>
      </c>
      <c r="G44" s="54">
        <v>0</v>
      </c>
      <c r="H44" s="54">
        <f t="shared" si="0"/>
        <v>0</v>
      </c>
      <c r="I44" s="65">
        <f t="shared" si="1"/>
        <v>0</v>
      </c>
      <c r="J44" s="54">
        <v>1</v>
      </c>
    </row>
    <row r="45" spans="1:12" ht="74.25" customHeight="1" thickBot="1">
      <c r="A45" s="112">
        <f t="shared" si="2"/>
        <v>25</v>
      </c>
      <c r="B45" s="113" t="s">
        <v>245</v>
      </c>
      <c r="C45" s="114">
        <v>42895</v>
      </c>
      <c r="D45" s="115" t="s">
        <v>224</v>
      </c>
      <c r="E45" s="116">
        <v>254.56</v>
      </c>
      <c r="F45" s="116">
        <v>195</v>
      </c>
      <c r="G45" s="115">
        <v>0</v>
      </c>
      <c r="H45" s="115">
        <f t="shared" si="0"/>
        <v>59.56</v>
      </c>
      <c r="I45" s="116">
        <f t="shared" si="1"/>
        <v>23.397234443746072</v>
      </c>
      <c r="J45" s="115">
        <v>2</v>
      </c>
      <c r="K45" t="s">
        <v>295</v>
      </c>
    </row>
    <row r="46" spans="1:12" ht="39" thickBot="1">
      <c r="A46" s="112">
        <f t="shared" si="2"/>
        <v>26</v>
      </c>
      <c r="B46" s="113" t="s">
        <v>246</v>
      </c>
      <c r="C46" s="114">
        <v>42912</v>
      </c>
      <c r="D46" s="115" t="s">
        <v>227</v>
      </c>
      <c r="E46" s="116">
        <v>294.39</v>
      </c>
      <c r="F46" s="116">
        <v>291.45</v>
      </c>
      <c r="G46" s="115">
        <v>0</v>
      </c>
      <c r="H46" s="115">
        <f t="shared" si="0"/>
        <v>2.9399999999999977</v>
      </c>
      <c r="I46" s="116">
        <f t="shared" si="1"/>
        <v>0.99867522674003795</v>
      </c>
      <c r="J46" s="115">
        <v>2</v>
      </c>
      <c r="K46" t="s">
        <v>295</v>
      </c>
    </row>
    <row r="47" spans="1:12" ht="39" customHeight="1" thickBot="1">
      <c r="A47" s="112">
        <f t="shared" si="2"/>
        <v>27</v>
      </c>
      <c r="B47" s="113" t="s">
        <v>247</v>
      </c>
      <c r="C47" s="114">
        <v>42913</v>
      </c>
      <c r="D47" s="115" t="s">
        <v>227</v>
      </c>
      <c r="E47" s="116">
        <v>12531.37</v>
      </c>
      <c r="F47" s="116">
        <v>9022.59</v>
      </c>
      <c r="G47" s="115">
        <v>0</v>
      </c>
      <c r="H47" s="115">
        <f t="shared" si="0"/>
        <v>3508.7800000000007</v>
      </c>
      <c r="I47" s="116">
        <f t="shared" si="1"/>
        <v>27.999971272095554</v>
      </c>
      <c r="J47" s="115">
        <v>9</v>
      </c>
      <c r="K47" t="s">
        <v>295</v>
      </c>
      <c r="L47" t="s">
        <v>296</v>
      </c>
    </row>
    <row r="48" spans="1:12" ht="54.75" customHeight="1" thickBot="1">
      <c r="A48" s="70">
        <f t="shared" si="2"/>
        <v>28</v>
      </c>
      <c r="B48" s="63" t="s">
        <v>248</v>
      </c>
      <c r="C48" s="64">
        <v>42915</v>
      </c>
      <c r="D48" s="54" t="s">
        <v>227</v>
      </c>
      <c r="E48" s="65">
        <v>1126.6099999999999</v>
      </c>
      <c r="F48" s="65">
        <v>1126.6099999999999</v>
      </c>
      <c r="G48" s="54">
        <v>0</v>
      </c>
      <c r="H48" s="54">
        <f t="shared" si="0"/>
        <v>0</v>
      </c>
      <c r="I48" s="65">
        <f t="shared" si="1"/>
        <v>0</v>
      </c>
      <c r="J48" s="54">
        <v>1</v>
      </c>
    </row>
    <row r="49" spans="1:12" ht="51.75" thickBot="1">
      <c r="A49" s="70">
        <f t="shared" si="2"/>
        <v>29</v>
      </c>
      <c r="B49" s="63" t="s">
        <v>249</v>
      </c>
      <c r="C49" s="64">
        <v>42933</v>
      </c>
      <c r="D49" s="54" t="s">
        <v>227</v>
      </c>
      <c r="E49" s="65">
        <v>2364.79</v>
      </c>
      <c r="F49" s="65">
        <v>2364.79</v>
      </c>
      <c r="G49" s="54">
        <v>0</v>
      </c>
      <c r="H49" s="54">
        <f t="shared" si="0"/>
        <v>0</v>
      </c>
      <c r="I49" s="65">
        <f t="shared" si="1"/>
        <v>0</v>
      </c>
      <c r="J49" s="54">
        <v>3</v>
      </c>
    </row>
    <row r="50" spans="1:12" ht="56.25" customHeight="1" thickBot="1">
      <c r="A50" s="70">
        <f t="shared" si="2"/>
        <v>30</v>
      </c>
      <c r="B50" s="63" t="s">
        <v>250</v>
      </c>
      <c r="C50" s="64">
        <v>42961</v>
      </c>
      <c r="D50" s="54" t="s">
        <v>227</v>
      </c>
      <c r="E50" s="65">
        <v>521.79999999999995</v>
      </c>
      <c r="F50" s="65">
        <v>519.19000000000005</v>
      </c>
      <c r="G50" s="54">
        <v>0</v>
      </c>
      <c r="H50" s="54">
        <f t="shared" si="0"/>
        <v>2.6099999999999</v>
      </c>
      <c r="I50" s="65">
        <f t="shared" si="1"/>
        <v>0.500191644308145</v>
      </c>
      <c r="J50" s="54">
        <v>2</v>
      </c>
    </row>
    <row r="51" spans="1:12" ht="63" customHeight="1" thickBot="1">
      <c r="A51" s="70">
        <f t="shared" si="2"/>
        <v>31</v>
      </c>
      <c r="B51" s="63" t="s">
        <v>251</v>
      </c>
      <c r="C51" s="64">
        <v>42955</v>
      </c>
      <c r="D51" s="54" t="s">
        <v>227</v>
      </c>
      <c r="E51" s="65">
        <v>690.90200000000004</v>
      </c>
      <c r="F51" s="65">
        <v>690.90200000000004</v>
      </c>
      <c r="G51" s="54">
        <v>0</v>
      </c>
      <c r="H51" s="54">
        <f t="shared" si="0"/>
        <v>0</v>
      </c>
      <c r="I51" s="65">
        <f t="shared" si="1"/>
        <v>0</v>
      </c>
      <c r="J51" s="54">
        <v>1</v>
      </c>
    </row>
    <row r="52" spans="1:12" ht="130.5" customHeight="1" thickBot="1">
      <c r="A52" s="70">
        <f t="shared" si="2"/>
        <v>32</v>
      </c>
      <c r="B52" s="63" t="s">
        <v>244</v>
      </c>
      <c r="C52" s="64">
        <v>42961</v>
      </c>
      <c r="D52" s="54" t="s">
        <v>227</v>
      </c>
      <c r="E52" s="65">
        <v>806.41</v>
      </c>
      <c r="F52" s="65">
        <v>806.41</v>
      </c>
      <c r="G52" s="54">
        <v>0</v>
      </c>
      <c r="H52" s="54">
        <f t="shared" si="0"/>
        <v>0</v>
      </c>
      <c r="I52" s="65">
        <f t="shared" si="1"/>
        <v>0</v>
      </c>
      <c r="J52" s="54">
        <v>1</v>
      </c>
    </row>
    <row r="53" spans="1:12" ht="125.25" customHeight="1" thickBot="1">
      <c r="A53" s="70">
        <f t="shared" si="2"/>
        <v>33</v>
      </c>
      <c r="B53" s="63" t="s">
        <v>252</v>
      </c>
      <c r="C53" s="64">
        <v>42937</v>
      </c>
      <c r="D53" s="54" t="s">
        <v>227</v>
      </c>
      <c r="E53" s="65">
        <v>1298.74</v>
      </c>
      <c r="F53" s="65">
        <v>1298.74</v>
      </c>
      <c r="G53" s="54">
        <v>0</v>
      </c>
      <c r="H53" s="54">
        <f t="shared" si="0"/>
        <v>0</v>
      </c>
      <c r="I53" s="65">
        <f t="shared" si="1"/>
        <v>0</v>
      </c>
      <c r="J53" s="54">
        <v>1</v>
      </c>
    </row>
    <row r="54" spans="1:12" ht="129" customHeight="1" thickBot="1">
      <c r="A54" s="70">
        <f t="shared" si="2"/>
        <v>34</v>
      </c>
      <c r="B54" s="63" t="s">
        <v>252</v>
      </c>
      <c r="C54" s="64">
        <v>42947</v>
      </c>
      <c r="D54" s="54" t="s">
        <v>227</v>
      </c>
      <c r="E54" s="65">
        <v>432.91</v>
      </c>
      <c r="F54" s="65">
        <v>432.91</v>
      </c>
      <c r="G54" s="54">
        <v>0</v>
      </c>
      <c r="H54" s="54">
        <f t="shared" si="0"/>
        <v>0</v>
      </c>
      <c r="I54" s="65">
        <f t="shared" si="1"/>
        <v>0</v>
      </c>
      <c r="J54" s="54">
        <v>1</v>
      </c>
    </row>
    <row r="55" spans="1:12" ht="128.25" customHeight="1" thickBot="1">
      <c r="A55" s="70">
        <f t="shared" si="2"/>
        <v>35</v>
      </c>
      <c r="B55" s="63" t="s">
        <v>252</v>
      </c>
      <c r="C55" s="64">
        <v>42961</v>
      </c>
      <c r="D55" s="54" t="s">
        <v>227</v>
      </c>
      <c r="E55" s="65">
        <v>1864.64</v>
      </c>
      <c r="F55" s="65">
        <v>1864.64</v>
      </c>
      <c r="G55" s="54">
        <v>0</v>
      </c>
      <c r="H55" s="54">
        <f t="shared" si="0"/>
        <v>0</v>
      </c>
      <c r="I55" s="65">
        <f t="shared" si="1"/>
        <v>0</v>
      </c>
      <c r="J55" s="54">
        <v>1</v>
      </c>
    </row>
    <row r="56" spans="1:12" ht="124.5" customHeight="1" thickBot="1">
      <c r="A56" s="70">
        <f t="shared" si="2"/>
        <v>36</v>
      </c>
      <c r="B56" s="63" t="s">
        <v>244</v>
      </c>
      <c r="C56" s="64">
        <v>42961</v>
      </c>
      <c r="D56" s="54" t="s">
        <v>227</v>
      </c>
      <c r="E56" s="65">
        <v>758.31</v>
      </c>
      <c r="F56" s="65">
        <v>758.31</v>
      </c>
      <c r="G56" s="54">
        <v>0</v>
      </c>
      <c r="H56" s="54">
        <f t="shared" si="0"/>
        <v>0</v>
      </c>
      <c r="I56" s="65">
        <f t="shared" si="1"/>
        <v>0</v>
      </c>
      <c r="J56" s="54">
        <v>1</v>
      </c>
    </row>
    <row r="57" spans="1:12" ht="127.5" customHeight="1" thickBot="1">
      <c r="A57" s="70">
        <f t="shared" si="2"/>
        <v>37</v>
      </c>
      <c r="B57" s="63" t="s">
        <v>244</v>
      </c>
      <c r="C57" s="64">
        <v>42968</v>
      </c>
      <c r="D57" s="54" t="s">
        <v>227</v>
      </c>
      <c r="E57" s="65">
        <v>696.06</v>
      </c>
      <c r="F57" s="65">
        <v>696.06</v>
      </c>
      <c r="G57" s="54">
        <v>0</v>
      </c>
      <c r="H57" s="54">
        <f t="shared" si="0"/>
        <v>0</v>
      </c>
      <c r="I57" s="65">
        <f t="shared" si="1"/>
        <v>0</v>
      </c>
      <c r="J57" s="54">
        <v>1</v>
      </c>
    </row>
    <row r="58" spans="1:12" ht="42.75" customHeight="1" thickBot="1">
      <c r="A58" s="112">
        <f t="shared" si="2"/>
        <v>38</v>
      </c>
      <c r="B58" s="113" t="s">
        <v>253</v>
      </c>
      <c r="C58" s="114">
        <v>42975</v>
      </c>
      <c r="D58" s="115" t="s">
        <v>227</v>
      </c>
      <c r="E58" s="116">
        <v>12531.37</v>
      </c>
      <c r="F58" s="116">
        <v>10087.75</v>
      </c>
      <c r="G58" s="115">
        <v>0</v>
      </c>
      <c r="H58" s="115">
        <f t="shared" si="0"/>
        <v>2443.6200000000008</v>
      </c>
      <c r="I58" s="116">
        <f t="shared" si="1"/>
        <v>19.500022742924362</v>
      </c>
      <c r="J58" s="115">
        <v>8</v>
      </c>
      <c r="K58" t="s">
        <v>295</v>
      </c>
      <c r="L58" t="s">
        <v>296</v>
      </c>
    </row>
    <row r="59" spans="1:12" ht="64.5" customHeight="1" thickBot="1">
      <c r="A59" s="112">
        <f t="shared" si="2"/>
        <v>39</v>
      </c>
      <c r="B59" s="113" t="s">
        <v>254</v>
      </c>
      <c r="C59" s="114">
        <v>42975</v>
      </c>
      <c r="D59" s="115" t="s">
        <v>227</v>
      </c>
      <c r="E59" s="116">
        <v>1298.3599999999999</v>
      </c>
      <c r="F59" s="116">
        <v>1020.66</v>
      </c>
      <c r="G59" s="115">
        <v>0</v>
      </c>
      <c r="H59" s="115">
        <f t="shared" si="0"/>
        <v>277.69999999999993</v>
      </c>
      <c r="I59" s="116">
        <f t="shared" si="1"/>
        <v>21.388520903293383</v>
      </c>
      <c r="J59" s="115">
        <v>3</v>
      </c>
      <c r="K59" t="s">
        <v>295</v>
      </c>
      <c r="L59" t="s">
        <v>296</v>
      </c>
    </row>
    <row r="60" spans="1:12" ht="57.75" customHeight="1" thickBot="1">
      <c r="A60" s="112">
        <f t="shared" si="2"/>
        <v>40</v>
      </c>
      <c r="B60" s="113" t="s">
        <v>255</v>
      </c>
      <c r="C60" s="114">
        <v>42982</v>
      </c>
      <c r="D60" s="115" t="s">
        <v>227</v>
      </c>
      <c r="E60" s="116">
        <v>197.7</v>
      </c>
      <c r="F60" s="116">
        <v>44.4</v>
      </c>
      <c r="G60" s="115">
        <v>0</v>
      </c>
      <c r="H60" s="115">
        <f t="shared" si="0"/>
        <v>153.29999999999998</v>
      </c>
      <c r="I60" s="116">
        <f t="shared" si="1"/>
        <v>77.541729893778438</v>
      </c>
      <c r="J60" s="115">
        <v>8</v>
      </c>
      <c r="K60" t="s">
        <v>295</v>
      </c>
    </row>
    <row r="61" spans="1:12" ht="48.75" customHeight="1" thickBot="1">
      <c r="A61" s="112">
        <f t="shared" si="2"/>
        <v>41</v>
      </c>
      <c r="B61" s="113" t="s">
        <v>256</v>
      </c>
      <c r="C61" s="114">
        <v>42982</v>
      </c>
      <c r="D61" s="115" t="s">
        <v>227</v>
      </c>
      <c r="E61" s="116">
        <v>4.2</v>
      </c>
      <c r="F61" s="116">
        <v>1.7</v>
      </c>
      <c r="G61" s="115">
        <v>0</v>
      </c>
      <c r="H61" s="115">
        <f t="shared" si="0"/>
        <v>2.5</v>
      </c>
      <c r="I61" s="116">
        <f t="shared" si="1"/>
        <v>59.523809523809526</v>
      </c>
      <c r="J61" s="115">
        <v>3</v>
      </c>
      <c r="K61" t="s">
        <v>295</v>
      </c>
    </row>
    <row r="62" spans="1:12" ht="39" thickBot="1">
      <c r="A62" s="112">
        <f t="shared" si="2"/>
        <v>42</v>
      </c>
      <c r="B62" s="113" t="s">
        <v>257</v>
      </c>
      <c r="C62" s="114">
        <v>42982</v>
      </c>
      <c r="D62" s="115" t="s">
        <v>227</v>
      </c>
      <c r="E62" s="116">
        <v>2.1</v>
      </c>
      <c r="F62" s="116">
        <v>1.9</v>
      </c>
      <c r="G62" s="115">
        <v>0</v>
      </c>
      <c r="H62" s="115">
        <f t="shared" si="0"/>
        <v>0.20000000000000018</v>
      </c>
      <c r="I62" s="116">
        <f t="shared" si="1"/>
        <v>9.5238095238095308</v>
      </c>
      <c r="J62" s="115">
        <v>3</v>
      </c>
      <c r="K62" t="s">
        <v>295</v>
      </c>
    </row>
    <row r="63" spans="1:12" ht="51.75" thickBot="1">
      <c r="A63" s="112">
        <f t="shared" si="2"/>
        <v>43</v>
      </c>
      <c r="B63" s="113" t="s">
        <v>258</v>
      </c>
      <c r="C63" s="114">
        <v>42997</v>
      </c>
      <c r="D63" s="115" t="s">
        <v>259</v>
      </c>
      <c r="E63" s="116">
        <v>723.26</v>
      </c>
      <c r="F63" s="116">
        <v>680</v>
      </c>
      <c r="G63" s="115">
        <v>0</v>
      </c>
      <c r="H63" s="115">
        <f t="shared" si="0"/>
        <v>43.259999999999991</v>
      </c>
      <c r="I63" s="116">
        <f t="shared" si="1"/>
        <v>5.9812515554572343</v>
      </c>
      <c r="J63" s="115">
        <v>2</v>
      </c>
      <c r="K63" t="s">
        <v>295</v>
      </c>
    </row>
    <row r="64" spans="1:12" ht="39" thickBot="1">
      <c r="A64" s="70">
        <f t="shared" si="2"/>
        <v>44</v>
      </c>
      <c r="B64" s="63" t="s">
        <v>261</v>
      </c>
      <c r="C64" s="64">
        <v>43017</v>
      </c>
      <c r="D64" s="56" t="s">
        <v>227</v>
      </c>
      <c r="E64" s="65">
        <v>338.31</v>
      </c>
      <c r="F64" s="65">
        <v>338.31</v>
      </c>
      <c r="G64" s="56">
        <v>0</v>
      </c>
      <c r="H64" s="56">
        <f t="shared" si="0"/>
        <v>0</v>
      </c>
      <c r="I64" s="65">
        <f t="shared" si="1"/>
        <v>0</v>
      </c>
      <c r="J64" s="56">
        <v>1</v>
      </c>
    </row>
    <row r="65" spans="1:12" ht="64.5" thickBot="1">
      <c r="A65" s="112">
        <f t="shared" si="2"/>
        <v>45</v>
      </c>
      <c r="B65" s="113" t="s">
        <v>269</v>
      </c>
      <c r="C65" s="114">
        <v>43046</v>
      </c>
      <c r="D65" s="115" t="s">
        <v>227</v>
      </c>
      <c r="E65" s="116">
        <v>2536.75</v>
      </c>
      <c r="F65" s="116">
        <v>1750.89</v>
      </c>
      <c r="G65" s="115">
        <v>0</v>
      </c>
      <c r="H65" s="115">
        <f t="shared" si="0"/>
        <v>785.8599999999999</v>
      </c>
      <c r="I65" s="116">
        <f t="shared" si="1"/>
        <v>30.979008573962748</v>
      </c>
      <c r="J65" s="115">
        <v>3</v>
      </c>
      <c r="K65" t="s">
        <v>295</v>
      </c>
    </row>
    <row r="66" spans="1:12" ht="64.5" thickBot="1">
      <c r="A66" s="112">
        <f t="shared" si="2"/>
        <v>46</v>
      </c>
      <c r="B66" s="113" t="s">
        <v>262</v>
      </c>
      <c r="C66" s="114">
        <v>43052</v>
      </c>
      <c r="D66" s="115" t="s">
        <v>227</v>
      </c>
      <c r="E66" s="116">
        <v>775.24900000000002</v>
      </c>
      <c r="F66" s="116">
        <v>566.39</v>
      </c>
      <c r="G66" s="115">
        <v>0</v>
      </c>
      <c r="H66" s="115">
        <f t="shared" si="0"/>
        <v>208.85900000000004</v>
      </c>
      <c r="I66" s="116">
        <f t="shared" si="1"/>
        <v>26.940892539042299</v>
      </c>
      <c r="J66" s="115">
        <v>4</v>
      </c>
      <c r="K66" t="s">
        <v>295</v>
      </c>
    </row>
    <row r="67" spans="1:12" ht="90" thickBot="1">
      <c r="A67" s="112">
        <f t="shared" si="2"/>
        <v>47</v>
      </c>
      <c r="B67" s="113" t="s">
        <v>263</v>
      </c>
      <c r="C67" s="114">
        <v>43053</v>
      </c>
      <c r="D67" s="115" t="s">
        <v>227</v>
      </c>
      <c r="E67" s="116">
        <v>2984.415</v>
      </c>
      <c r="F67" s="116">
        <v>2477.0100000000002</v>
      </c>
      <c r="G67" s="115">
        <v>0</v>
      </c>
      <c r="H67" s="115">
        <f t="shared" si="0"/>
        <v>507.40499999999975</v>
      </c>
      <c r="I67" s="116">
        <f t="shared" si="1"/>
        <v>17.001824478164053</v>
      </c>
      <c r="J67" s="115">
        <v>8</v>
      </c>
      <c r="K67" t="s">
        <v>295</v>
      </c>
      <c r="L67" t="s">
        <v>296</v>
      </c>
    </row>
    <row r="68" spans="1:12" ht="90" thickBot="1">
      <c r="A68" s="112">
        <f t="shared" si="2"/>
        <v>48</v>
      </c>
      <c r="B68" s="113" t="s">
        <v>264</v>
      </c>
      <c r="C68" s="114">
        <v>43066</v>
      </c>
      <c r="D68" s="115" t="s">
        <v>227</v>
      </c>
      <c r="E68" s="116">
        <v>828.92700000000002</v>
      </c>
      <c r="F68" s="116">
        <v>554.40800000000002</v>
      </c>
      <c r="G68" s="115">
        <v>0</v>
      </c>
      <c r="H68" s="115">
        <f t="shared" si="0"/>
        <v>274.51900000000001</v>
      </c>
      <c r="I68" s="116">
        <f t="shared" si="1"/>
        <v>33.11739151939797</v>
      </c>
      <c r="J68" s="115">
        <v>10</v>
      </c>
      <c r="K68" t="s">
        <v>295</v>
      </c>
      <c r="L68" t="s">
        <v>296</v>
      </c>
    </row>
    <row r="69" spans="1:12" ht="77.25" thickBot="1">
      <c r="A69" s="112">
        <f t="shared" si="2"/>
        <v>49</v>
      </c>
      <c r="B69" s="113" t="s">
        <v>265</v>
      </c>
      <c r="C69" s="114">
        <v>43066</v>
      </c>
      <c r="D69" s="115" t="s">
        <v>227</v>
      </c>
      <c r="E69" s="116">
        <v>380.97899999999998</v>
      </c>
      <c r="F69" s="116">
        <v>312.40300000000002</v>
      </c>
      <c r="G69" s="115">
        <v>0</v>
      </c>
      <c r="H69" s="115">
        <f t="shared" si="0"/>
        <v>68.575999999999965</v>
      </c>
      <c r="I69" s="116">
        <f t="shared" si="1"/>
        <v>17.999942254034991</v>
      </c>
      <c r="J69" s="115">
        <v>8</v>
      </c>
      <c r="K69" t="s">
        <v>295</v>
      </c>
      <c r="L69" t="s">
        <v>296</v>
      </c>
    </row>
    <row r="70" spans="1:12" ht="39" thickBot="1">
      <c r="A70" s="112">
        <f t="shared" si="2"/>
        <v>50</v>
      </c>
      <c r="B70" s="113" t="s">
        <v>266</v>
      </c>
      <c r="C70" s="114">
        <v>43066</v>
      </c>
      <c r="D70" s="115" t="s">
        <v>227</v>
      </c>
      <c r="E70" s="116">
        <v>7.5</v>
      </c>
      <c r="F70" s="116">
        <v>5.7</v>
      </c>
      <c r="G70" s="115">
        <v>0</v>
      </c>
      <c r="H70" s="115">
        <f t="shared" si="0"/>
        <v>1.7999999999999998</v>
      </c>
      <c r="I70" s="116">
        <f t="shared" si="1"/>
        <v>23.999999999999996</v>
      </c>
      <c r="J70" s="115">
        <v>2</v>
      </c>
      <c r="K70" t="s">
        <v>295</v>
      </c>
    </row>
    <row r="71" spans="1:12" ht="39" thickBot="1">
      <c r="A71" s="70">
        <f t="shared" si="2"/>
        <v>51</v>
      </c>
      <c r="B71" s="63" t="s">
        <v>270</v>
      </c>
      <c r="C71" s="64">
        <v>43073</v>
      </c>
      <c r="D71" s="56" t="s">
        <v>227</v>
      </c>
      <c r="E71" s="65">
        <v>330</v>
      </c>
      <c r="F71" s="65">
        <v>330</v>
      </c>
      <c r="G71" s="56">
        <v>0</v>
      </c>
      <c r="H71" s="56">
        <f t="shared" si="0"/>
        <v>0</v>
      </c>
      <c r="I71" s="65">
        <f t="shared" si="1"/>
        <v>0</v>
      </c>
      <c r="J71" s="56">
        <v>1</v>
      </c>
    </row>
    <row r="72" spans="1:12" ht="39" thickBot="1">
      <c r="A72" s="70">
        <f t="shared" si="2"/>
        <v>52</v>
      </c>
      <c r="B72" s="63" t="s">
        <v>271</v>
      </c>
      <c r="C72" s="64">
        <v>43073</v>
      </c>
      <c r="D72" s="56" t="s">
        <v>227</v>
      </c>
      <c r="E72" s="65">
        <v>327.51</v>
      </c>
      <c r="F72" s="65">
        <v>327.51</v>
      </c>
      <c r="G72" s="56">
        <v>0</v>
      </c>
      <c r="H72" s="56">
        <f t="shared" si="0"/>
        <v>0</v>
      </c>
      <c r="I72" s="65">
        <f t="shared" si="1"/>
        <v>0</v>
      </c>
      <c r="J72" s="56">
        <v>1</v>
      </c>
    </row>
    <row r="73" spans="1:12" ht="51.75" thickBot="1">
      <c r="A73" s="70">
        <f t="shared" si="2"/>
        <v>53</v>
      </c>
      <c r="B73" s="63" t="s">
        <v>272</v>
      </c>
      <c r="C73" s="64">
        <v>43074</v>
      </c>
      <c r="D73" s="56" t="s">
        <v>227</v>
      </c>
      <c r="E73" s="65">
        <v>878.85</v>
      </c>
      <c r="F73" s="65">
        <v>878.85</v>
      </c>
      <c r="G73" s="56">
        <v>0</v>
      </c>
      <c r="H73" s="56">
        <f t="shared" si="0"/>
        <v>0</v>
      </c>
      <c r="I73" s="65">
        <f t="shared" si="1"/>
        <v>0</v>
      </c>
      <c r="J73" s="56">
        <v>1</v>
      </c>
    </row>
    <row r="74" spans="1:12" ht="26.25" thickBot="1">
      <c r="A74" s="70">
        <f t="shared" si="2"/>
        <v>54</v>
      </c>
      <c r="B74" s="63" t="s">
        <v>273</v>
      </c>
      <c r="C74" s="64">
        <v>43074</v>
      </c>
      <c r="D74" s="56" t="s">
        <v>227</v>
      </c>
      <c r="E74" s="65">
        <v>667.72500000000002</v>
      </c>
      <c r="F74" s="65">
        <v>664.38637000000006</v>
      </c>
      <c r="G74" s="56">
        <v>0</v>
      </c>
      <c r="H74" s="56">
        <f t="shared" si="0"/>
        <v>3.3386299999999665</v>
      </c>
      <c r="I74" s="65">
        <f t="shared" si="1"/>
        <v>0.50000074881125711</v>
      </c>
      <c r="J74" s="56">
        <v>2</v>
      </c>
    </row>
    <row r="75" spans="1:12" ht="64.5" thickBot="1">
      <c r="A75" s="112">
        <f t="shared" si="2"/>
        <v>55</v>
      </c>
      <c r="B75" s="113" t="s">
        <v>267</v>
      </c>
      <c r="C75" s="114">
        <v>43090</v>
      </c>
      <c r="D75" s="115" t="s">
        <v>224</v>
      </c>
      <c r="E75" s="116">
        <v>85.01</v>
      </c>
      <c r="F75" s="116">
        <v>74.3</v>
      </c>
      <c r="G75" s="115">
        <v>0</v>
      </c>
      <c r="H75" s="115">
        <f t="shared" si="0"/>
        <v>10.710000000000008</v>
      </c>
      <c r="I75" s="116">
        <f t="shared" si="1"/>
        <v>12.598517821432781</v>
      </c>
      <c r="J75" s="115">
        <v>2</v>
      </c>
      <c r="K75" t="s">
        <v>295</v>
      </c>
    </row>
    <row r="76" spans="1:12" ht="64.5" thickBot="1">
      <c r="A76" s="70">
        <f t="shared" si="2"/>
        <v>56</v>
      </c>
      <c r="B76" s="63" t="s">
        <v>268</v>
      </c>
      <c r="C76" s="64">
        <v>43095</v>
      </c>
      <c r="D76" s="56" t="s">
        <v>224</v>
      </c>
      <c r="E76" s="65">
        <v>180.33</v>
      </c>
      <c r="F76" s="65">
        <v>171.625</v>
      </c>
      <c r="G76" s="56">
        <v>0</v>
      </c>
      <c r="H76" s="56">
        <f t="shared" si="0"/>
        <v>8.7050000000000125</v>
      </c>
      <c r="I76" s="65">
        <f t="shared" si="1"/>
        <v>4.8272611323684416</v>
      </c>
      <c r="J76" s="56">
        <v>1</v>
      </c>
    </row>
    <row r="77" spans="1:12" ht="51.75" thickBot="1">
      <c r="A77" s="112">
        <f t="shared" si="2"/>
        <v>57</v>
      </c>
      <c r="B77" s="113" t="s">
        <v>274</v>
      </c>
      <c r="C77" s="114">
        <v>43098</v>
      </c>
      <c r="D77" s="115" t="s">
        <v>227</v>
      </c>
      <c r="E77" s="116">
        <v>4255.9080000000004</v>
      </c>
      <c r="F77" s="116">
        <v>4234.63</v>
      </c>
      <c r="G77" s="115">
        <v>0</v>
      </c>
      <c r="H77" s="115">
        <f t="shared" si="0"/>
        <v>21.278000000000247</v>
      </c>
      <c r="I77" s="116">
        <f t="shared" si="1"/>
        <v>0.49996381500728504</v>
      </c>
      <c r="J77" s="115">
        <v>5</v>
      </c>
      <c r="K77" t="s">
        <v>295</v>
      </c>
    </row>
    <row r="78" spans="1:12" ht="51.75" thickBot="1">
      <c r="A78" s="70">
        <f t="shared" si="2"/>
        <v>58</v>
      </c>
      <c r="B78" s="63" t="s">
        <v>275</v>
      </c>
      <c r="C78" s="64">
        <v>43098</v>
      </c>
      <c r="D78" s="56" t="s">
        <v>227</v>
      </c>
      <c r="E78" s="65">
        <v>6330.52</v>
      </c>
      <c r="F78" s="65">
        <v>6330.52</v>
      </c>
      <c r="G78" s="56">
        <v>0</v>
      </c>
      <c r="H78" s="56">
        <f t="shared" si="0"/>
        <v>0</v>
      </c>
      <c r="I78" s="65">
        <f t="shared" si="1"/>
        <v>0</v>
      </c>
      <c r="J78" s="56">
        <v>3</v>
      </c>
    </row>
    <row r="79" spans="1:12" ht="51.75" thickBot="1">
      <c r="A79" s="112">
        <f t="shared" si="2"/>
        <v>59</v>
      </c>
      <c r="B79" s="113" t="s">
        <v>276</v>
      </c>
      <c r="C79" s="114">
        <v>43098</v>
      </c>
      <c r="D79" s="115" t="s">
        <v>227</v>
      </c>
      <c r="E79" s="116">
        <v>5767.9</v>
      </c>
      <c r="F79" s="116">
        <v>5739.06</v>
      </c>
      <c r="G79" s="115">
        <v>0</v>
      </c>
      <c r="H79" s="115">
        <f t="shared" si="0"/>
        <v>28.839999999999236</v>
      </c>
      <c r="I79" s="116">
        <f t="shared" si="1"/>
        <v>0.50000866866622584</v>
      </c>
      <c r="J79" s="115">
        <v>6</v>
      </c>
      <c r="K79" t="s">
        <v>295</v>
      </c>
      <c r="L79" t="s">
        <v>296</v>
      </c>
    </row>
    <row r="80" spans="1:12" ht="51.75" thickBot="1">
      <c r="A80" s="112">
        <f t="shared" si="2"/>
        <v>60</v>
      </c>
      <c r="B80" s="113" t="s">
        <v>277</v>
      </c>
      <c r="C80" s="114">
        <v>43098</v>
      </c>
      <c r="D80" s="115" t="s">
        <v>227</v>
      </c>
      <c r="E80" s="116">
        <v>4100.8999999999996</v>
      </c>
      <c r="F80" s="116">
        <v>4080.4</v>
      </c>
      <c r="G80" s="115">
        <v>0</v>
      </c>
      <c r="H80" s="115">
        <f t="shared" si="0"/>
        <v>20.499999999999545</v>
      </c>
      <c r="I80" s="116">
        <f t="shared" si="1"/>
        <v>0.49989026798994235</v>
      </c>
      <c r="J80" s="115">
        <v>7</v>
      </c>
      <c r="K80" t="s">
        <v>295</v>
      </c>
    </row>
    <row r="81" spans="1:12" ht="51.75" thickBot="1">
      <c r="A81" s="70">
        <f t="shared" si="2"/>
        <v>61</v>
      </c>
      <c r="B81" s="63" t="s">
        <v>278</v>
      </c>
      <c r="C81" s="64">
        <v>43098</v>
      </c>
      <c r="D81" s="56" t="s">
        <v>227</v>
      </c>
      <c r="E81" s="65">
        <v>4062.248</v>
      </c>
      <c r="F81" s="65">
        <v>4062.248</v>
      </c>
      <c r="G81" s="56">
        <v>0</v>
      </c>
      <c r="H81" s="56">
        <f t="shared" si="0"/>
        <v>0</v>
      </c>
      <c r="I81" s="65">
        <f t="shared" si="1"/>
        <v>0</v>
      </c>
      <c r="J81" s="56">
        <v>3</v>
      </c>
      <c r="K81" s="117">
        <f>F27+F28+F31+F32+F33+F35+F36+F39+F45+F46+F47+F58+F59+F60+F61+F62+F63+F65+F66+F67+F68+F69+F70+F75+F77+F79+F80</f>
        <v>52342.001000000004</v>
      </c>
      <c r="L81" s="117">
        <f>F79+F69+F68+F67+F59+F58+F47+F36+F35+F33+F28+F27</f>
        <v>35654.741000000002</v>
      </c>
    </row>
    <row r="82" spans="1:12" ht="15.75" thickBot="1">
      <c r="A82" s="52"/>
      <c r="B82" s="54" t="s">
        <v>121</v>
      </c>
      <c r="C82" s="54"/>
      <c r="D82" s="54"/>
      <c r="E82" s="65">
        <f>SUM(E21:E81)</f>
        <v>118300.773</v>
      </c>
      <c r="F82" s="65">
        <f>SUM(F21:F81)</f>
        <v>108143.74236999998</v>
      </c>
      <c r="G82" s="54">
        <v>0</v>
      </c>
      <c r="H82" s="54">
        <f>SUM(H21:H81)</f>
        <v>10157.030630000001</v>
      </c>
      <c r="I82" s="65">
        <f t="shared" si="1"/>
        <v>8.5857686069388581</v>
      </c>
      <c r="J82" s="54">
        <f>SUM(J21:J81)</f>
        <v>193</v>
      </c>
    </row>
    <row r="83" spans="1:12">
      <c r="A83" s="151" t="s">
        <v>122</v>
      </c>
      <c r="B83" s="152"/>
      <c r="C83" s="152"/>
      <c r="D83" s="152"/>
      <c r="E83" s="152"/>
      <c r="F83" s="152"/>
      <c r="G83" s="152"/>
      <c r="H83" s="152"/>
      <c r="I83" s="152"/>
      <c r="J83" s="153"/>
    </row>
    <row r="84" spans="1:12" ht="15.75" thickBot="1">
      <c r="A84" s="154" t="s">
        <v>123</v>
      </c>
      <c r="B84" s="155"/>
      <c r="C84" s="155"/>
      <c r="D84" s="155"/>
      <c r="E84" s="155"/>
      <c r="F84" s="155"/>
      <c r="G84" s="155"/>
      <c r="H84" s="155"/>
      <c r="I84" s="155"/>
      <c r="J84" s="156"/>
    </row>
    <row r="85" spans="1:12" ht="15.75" thickBot="1">
      <c r="A85" s="52">
        <v>1</v>
      </c>
      <c r="B85" s="54" t="s">
        <v>260</v>
      </c>
      <c r="C85" s="54" t="s">
        <v>260</v>
      </c>
      <c r="D85" s="54" t="s">
        <v>260</v>
      </c>
      <c r="E85" s="54" t="s">
        <v>260</v>
      </c>
      <c r="F85" s="54" t="s">
        <v>260</v>
      </c>
      <c r="G85" s="54" t="s">
        <v>260</v>
      </c>
      <c r="H85" s="54" t="s">
        <v>260</v>
      </c>
      <c r="I85" s="54" t="s">
        <v>260</v>
      </c>
      <c r="J85" s="54" t="s">
        <v>260</v>
      </c>
    </row>
    <row r="86" spans="1:12" ht="15.75" thickBot="1">
      <c r="A86" s="52"/>
      <c r="B86" s="54" t="s">
        <v>124</v>
      </c>
      <c r="C86" s="54"/>
      <c r="D86" s="54"/>
      <c r="E86" s="54"/>
      <c r="F86" s="54"/>
      <c r="G86" s="54"/>
      <c r="H86" s="54"/>
      <c r="I86" s="54"/>
      <c r="J86" s="54"/>
    </row>
    <row r="87" spans="1:12">
      <c r="A87" s="151" t="s">
        <v>125</v>
      </c>
      <c r="B87" s="152"/>
      <c r="C87" s="152"/>
      <c r="D87" s="152"/>
      <c r="E87" s="152"/>
      <c r="F87" s="152"/>
      <c r="G87" s="152"/>
      <c r="H87" s="152"/>
      <c r="I87" s="152"/>
      <c r="J87" s="153"/>
    </row>
    <row r="88" spans="1:12" ht="15.75" thickBot="1">
      <c r="A88" s="154" t="s">
        <v>126</v>
      </c>
      <c r="B88" s="155"/>
      <c r="C88" s="155"/>
      <c r="D88" s="155"/>
      <c r="E88" s="155"/>
      <c r="F88" s="155"/>
      <c r="G88" s="155"/>
      <c r="H88" s="155"/>
      <c r="I88" s="155"/>
      <c r="J88" s="156"/>
    </row>
    <row r="89" spans="1:12" ht="128.25" thickBot="1">
      <c r="A89" s="52">
        <v>1</v>
      </c>
      <c r="B89" s="63" t="s">
        <v>244</v>
      </c>
      <c r="C89" s="54" t="s">
        <v>28</v>
      </c>
      <c r="D89" s="54" t="s">
        <v>227</v>
      </c>
      <c r="E89" s="54">
        <v>1298.74</v>
      </c>
      <c r="F89" s="54" t="s">
        <v>28</v>
      </c>
      <c r="G89" s="54">
        <v>0</v>
      </c>
      <c r="H89" s="54">
        <v>0</v>
      </c>
      <c r="I89" s="54">
        <v>0</v>
      </c>
      <c r="J89" s="54">
        <v>0</v>
      </c>
    </row>
    <row r="90" spans="1:12" ht="51.75" thickBot="1">
      <c r="A90" s="52">
        <v>2</v>
      </c>
      <c r="B90" s="63" t="s">
        <v>249</v>
      </c>
      <c r="C90" s="54" t="s">
        <v>28</v>
      </c>
      <c r="D90" s="54" t="s">
        <v>227</v>
      </c>
      <c r="E90" s="54">
        <v>2364.79</v>
      </c>
      <c r="F90" s="54" t="s">
        <v>28</v>
      </c>
      <c r="G90" s="54">
        <v>0</v>
      </c>
      <c r="H90" s="54">
        <v>0</v>
      </c>
      <c r="I90" s="54">
        <v>0</v>
      </c>
      <c r="J90" s="54">
        <v>3</v>
      </c>
    </row>
    <row r="91" spans="1:12" ht="26.25" thickBot="1">
      <c r="A91" s="52">
        <v>3</v>
      </c>
      <c r="B91" s="63" t="s">
        <v>241</v>
      </c>
      <c r="C91" s="54" t="s">
        <v>28</v>
      </c>
      <c r="D91" s="54" t="s">
        <v>227</v>
      </c>
      <c r="E91" s="54">
        <v>1470</v>
      </c>
      <c r="F91" s="54" t="s">
        <v>28</v>
      </c>
      <c r="G91" s="54">
        <v>0</v>
      </c>
      <c r="H91" s="54">
        <v>0</v>
      </c>
      <c r="I91" s="54">
        <v>0</v>
      </c>
      <c r="J91" s="54">
        <v>0</v>
      </c>
    </row>
    <row r="92" spans="1:12" ht="128.25" thickBot="1">
      <c r="A92" s="52">
        <v>4</v>
      </c>
      <c r="B92" s="63" t="s">
        <v>244</v>
      </c>
      <c r="C92" s="54" t="s">
        <v>28</v>
      </c>
      <c r="D92" s="54" t="s">
        <v>227</v>
      </c>
      <c r="E92" s="54">
        <v>393.3</v>
      </c>
      <c r="F92" s="54" t="s">
        <v>28</v>
      </c>
      <c r="G92" s="54">
        <v>0</v>
      </c>
      <c r="H92" s="54">
        <v>0</v>
      </c>
      <c r="I92" s="54">
        <v>0</v>
      </c>
      <c r="J92" s="54">
        <v>0</v>
      </c>
    </row>
    <row r="93" spans="1:12" ht="128.25" thickBot="1">
      <c r="A93" s="52">
        <v>5</v>
      </c>
      <c r="B93" s="63" t="s">
        <v>244</v>
      </c>
      <c r="C93" s="54" t="s">
        <v>28</v>
      </c>
      <c r="D93" s="54" t="s">
        <v>227</v>
      </c>
      <c r="E93" s="54">
        <v>806.41</v>
      </c>
      <c r="F93" s="54" t="s">
        <v>28</v>
      </c>
      <c r="G93" s="54">
        <v>0</v>
      </c>
      <c r="H93" s="54">
        <v>0</v>
      </c>
      <c r="I93" s="54">
        <v>0</v>
      </c>
      <c r="J93" s="54">
        <v>0</v>
      </c>
    </row>
    <row r="94" spans="1:12" ht="128.25" thickBot="1">
      <c r="A94" s="52">
        <v>6</v>
      </c>
      <c r="B94" s="63" t="s">
        <v>244</v>
      </c>
      <c r="C94" s="54" t="s">
        <v>28</v>
      </c>
      <c r="D94" s="54" t="s">
        <v>227</v>
      </c>
      <c r="E94" s="54">
        <v>696.06</v>
      </c>
      <c r="F94" s="54" t="s">
        <v>28</v>
      </c>
      <c r="G94" s="54">
        <v>0</v>
      </c>
      <c r="H94" s="54">
        <v>0</v>
      </c>
      <c r="I94" s="54">
        <v>0</v>
      </c>
      <c r="J94" s="54">
        <v>0</v>
      </c>
    </row>
    <row r="95" spans="1:12" ht="128.25" thickBot="1">
      <c r="A95" s="52">
        <v>7</v>
      </c>
      <c r="B95" s="63" t="s">
        <v>244</v>
      </c>
      <c r="C95" s="54" t="s">
        <v>28</v>
      </c>
      <c r="D95" s="54" t="s">
        <v>227</v>
      </c>
      <c r="E95" s="54">
        <v>393.3</v>
      </c>
      <c r="F95" s="54" t="s">
        <v>28</v>
      </c>
      <c r="G95" s="54">
        <v>0</v>
      </c>
      <c r="H95" s="54">
        <v>0</v>
      </c>
      <c r="I95" s="54">
        <v>0</v>
      </c>
      <c r="J95" s="54">
        <v>0</v>
      </c>
    </row>
    <row r="96" spans="1:12" ht="39" thickBot="1">
      <c r="A96" s="52">
        <v>8</v>
      </c>
      <c r="B96" s="63" t="s">
        <v>261</v>
      </c>
      <c r="C96" s="73" t="s">
        <v>28</v>
      </c>
      <c r="D96" s="54" t="s">
        <v>227</v>
      </c>
      <c r="E96" s="54">
        <v>338.31</v>
      </c>
      <c r="F96" s="54" t="s">
        <v>28</v>
      </c>
      <c r="G96" s="54">
        <v>0</v>
      </c>
      <c r="H96" s="54">
        <v>0</v>
      </c>
      <c r="I96" s="54">
        <v>0</v>
      </c>
      <c r="J96" s="54">
        <v>0</v>
      </c>
    </row>
    <row r="97" spans="1:29" ht="77.25" thickBot="1">
      <c r="A97" s="72">
        <v>9</v>
      </c>
      <c r="B97" s="63" t="s">
        <v>282</v>
      </c>
      <c r="C97" s="54" t="s">
        <v>28</v>
      </c>
      <c r="D97" s="73" t="s">
        <v>227</v>
      </c>
      <c r="E97" s="73">
        <v>433.47</v>
      </c>
      <c r="F97" s="73" t="s">
        <v>28</v>
      </c>
      <c r="G97" s="73">
        <v>0</v>
      </c>
      <c r="H97" s="73">
        <v>0</v>
      </c>
      <c r="I97" s="73">
        <v>0</v>
      </c>
      <c r="J97" s="73">
        <v>0</v>
      </c>
    </row>
    <row r="98" spans="1:29" ht="15.75" thickBot="1">
      <c r="A98" s="52"/>
      <c r="B98" s="54" t="s">
        <v>127</v>
      </c>
      <c r="C98" s="54" t="s">
        <v>28</v>
      </c>
      <c r="D98" s="54"/>
      <c r="E98" s="54">
        <f>SUM(E89:E97)</f>
        <v>8194.3799999999992</v>
      </c>
      <c r="F98" s="54" t="s">
        <v>28</v>
      </c>
      <c r="G98" s="54">
        <f>SUM(G89)</f>
        <v>0</v>
      </c>
      <c r="H98" s="54">
        <f t="shared" ref="H98:I98" si="3">SUM(H89)</f>
        <v>0</v>
      </c>
      <c r="I98" s="54">
        <f t="shared" si="3"/>
        <v>0</v>
      </c>
      <c r="J98" s="54">
        <f>SUM(J89:J91)</f>
        <v>3</v>
      </c>
    </row>
    <row r="99" spans="1:29" ht="15.75" thickBot="1">
      <c r="A99" s="52"/>
      <c r="B99" s="54" t="s">
        <v>128</v>
      </c>
      <c r="C99" s="54"/>
      <c r="D99" s="54"/>
      <c r="E99" s="65">
        <f>E82+E98</f>
        <v>126495.15300000001</v>
      </c>
      <c r="F99" s="54" t="s">
        <v>28</v>
      </c>
      <c r="G99" s="65">
        <f>G82+G98</f>
        <v>0</v>
      </c>
      <c r="H99" s="65">
        <f>H82+H98</f>
        <v>10157.030630000001</v>
      </c>
      <c r="I99" s="65">
        <f>I82+I98</f>
        <v>8.5857686069388581</v>
      </c>
      <c r="J99" s="65">
        <f>J82+J98</f>
        <v>196</v>
      </c>
    </row>
    <row r="100" spans="1:29" ht="15.75">
      <c r="A100" s="21"/>
    </row>
    <row r="101" spans="1:29" s="68" customFormat="1" ht="48" customHeight="1">
      <c r="A101" s="130" t="s">
        <v>217</v>
      </c>
      <c r="B101" s="130"/>
      <c r="C101" s="60"/>
      <c r="D101" s="60" t="s">
        <v>218</v>
      </c>
      <c r="E101" s="60"/>
      <c r="F101" s="60"/>
      <c r="G101" s="61" t="s">
        <v>219</v>
      </c>
      <c r="H101" s="60"/>
      <c r="I101" s="60"/>
      <c r="J101" s="66"/>
      <c r="K101" s="66"/>
      <c r="L101" s="66"/>
      <c r="M101" s="66"/>
      <c r="N101" s="66"/>
      <c r="O101" s="66"/>
      <c r="P101" s="67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</row>
    <row r="102" spans="1:29" ht="15.75">
      <c r="A102" s="21"/>
    </row>
    <row r="103" spans="1:29" ht="15.75">
      <c r="A103" s="131" t="s">
        <v>220</v>
      </c>
      <c r="B103" s="131"/>
    </row>
    <row r="104" spans="1:29" ht="15.75">
      <c r="A104" s="131" t="s">
        <v>221</v>
      </c>
      <c r="B104" s="131"/>
    </row>
    <row r="105" spans="1:29" ht="15.75">
      <c r="A105" s="131" t="s">
        <v>279</v>
      </c>
      <c r="B105" s="131"/>
    </row>
    <row r="106" spans="1:29" ht="15.75">
      <c r="A106" s="51"/>
      <c r="B106" s="22"/>
      <c r="C106" s="22"/>
      <c r="D106" s="22"/>
      <c r="E106" s="69"/>
    </row>
    <row r="107" spans="1:29" ht="15.75">
      <c r="A107" s="51"/>
      <c r="B107" s="22"/>
      <c r="C107" s="22"/>
      <c r="D107" s="22"/>
      <c r="E107" s="69"/>
    </row>
    <row r="108" spans="1:29" ht="15.75">
      <c r="A108" s="21"/>
    </row>
    <row r="109" spans="1:29" ht="15.75">
      <c r="A109" s="1"/>
    </row>
    <row r="110" spans="1:29" ht="15.75">
      <c r="A110" s="1"/>
    </row>
    <row r="111" spans="1:29" ht="15.75">
      <c r="A111" s="1"/>
    </row>
    <row r="112" spans="1:29" ht="15.75">
      <c r="A112" s="21"/>
    </row>
    <row r="114" spans="1:1" ht="15.75">
      <c r="A114" s="21"/>
    </row>
  </sheetData>
  <mergeCells count="28">
    <mergeCell ref="A105:B105"/>
    <mergeCell ref="J15:J17"/>
    <mergeCell ref="H16:H17"/>
    <mergeCell ref="A19:J19"/>
    <mergeCell ref="A20:J20"/>
    <mergeCell ref="A83:J83"/>
    <mergeCell ref="A84:J84"/>
    <mergeCell ref="A87:J87"/>
    <mergeCell ref="A88:J88"/>
    <mergeCell ref="A101:B101"/>
    <mergeCell ref="A103:B103"/>
    <mergeCell ref="A104:B104"/>
    <mergeCell ref="B12:E12"/>
    <mergeCell ref="A14:J14"/>
    <mergeCell ref="A15:A17"/>
    <mergeCell ref="B15:B17"/>
    <mergeCell ref="C15:C17"/>
    <mergeCell ref="D15:D17"/>
    <mergeCell ref="E15:E17"/>
    <mergeCell ref="F15:F17"/>
    <mergeCell ref="G15:G17"/>
    <mergeCell ref="H15:I15"/>
    <mergeCell ref="B9:E10"/>
    <mergeCell ref="A3:J3"/>
    <mergeCell ref="A4:J4"/>
    <mergeCell ref="A5:J5"/>
    <mergeCell ref="A6:J6"/>
    <mergeCell ref="A7:J7"/>
  </mergeCells>
  <pageMargins left="0.70866141732283472" right="0.70866141732283472" top="0.39370078740157483" bottom="0.35433070866141736" header="0.31496062992125984" footer="0.31496062992125984"/>
  <pageSetup paperSize="9" scale="49" orientation="portrait" r:id="rId1"/>
  <rowBreaks count="1" manualBreakCount="1">
    <brk id="55" max="9" man="1"/>
  </rowBreaks>
  <colBreaks count="1" manualBreakCount="1">
    <brk id="10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topLeftCell="A31" zoomScale="90" zoomScaleNormal="100" zoomScaleSheetLayoutView="90" workbookViewId="0">
      <selection activeCell="A58" sqref="A58"/>
    </sheetView>
  </sheetViews>
  <sheetFormatPr defaultRowHeight="15"/>
  <cols>
    <col min="1" max="1" width="55.85546875" customWidth="1"/>
    <col min="2" max="8" width="13" customWidth="1"/>
    <col min="9" max="9" width="16.28515625" customWidth="1"/>
    <col min="10" max="11" width="13" customWidth="1"/>
  </cols>
  <sheetData>
    <row r="1" spans="1:11" ht="16.5">
      <c r="A1" s="2"/>
    </row>
    <row r="2" spans="1:11" ht="15.75">
      <c r="A2" s="145" t="s">
        <v>129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.75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.75">
      <c r="A4" s="129" t="s">
        <v>130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.75">
      <c r="A5" s="3"/>
    </row>
    <row r="6" spans="1:11" ht="15.75">
      <c r="A6" s="4" t="s">
        <v>106</v>
      </c>
      <c r="B6" s="127" t="s">
        <v>222</v>
      </c>
      <c r="C6" s="127"/>
      <c r="D6" s="127"/>
      <c r="E6" s="25"/>
      <c r="F6" s="25"/>
      <c r="G6" s="25"/>
      <c r="H6" s="25"/>
      <c r="I6" s="25"/>
      <c r="J6" s="25"/>
      <c r="K6" s="25"/>
    </row>
    <row r="7" spans="1:11" ht="47.25">
      <c r="A7" s="4" t="s">
        <v>6</v>
      </c>
      <c r="B7" s="132"/>
      <c r="C7" s="132"/>
      <c r="D7" s="132"/>
      <c r="E7" s="23"/>
      <c r="F7" s="23"/>
      <c r="G7" s="23"/>
      <c r="H7" s="23"/>
      <c r="I7" s="23"/>
      <c r="J7" s="23"/>
      <c r="K7" s="25"/>
    </row>
    <row r="8" spans="1:11" ht="15.75">
      <c r="A8" s="4"/>
      <c r="B8" s="5"/>
    </row>
    <row r="9" spans="1:11" ht="31.15" customHeight="1">
      <c r="A9" s="4" t="s">
        <v>7</v>
      </c>
      <c r="B9" s="132" t="s">
        <v>215</v>
      </c>
      <c r="C9" s="132"/>
      <c r="D9" s="132"/>
      <c r="E9" s="132"/>
      <c r="F9" s="132"/>
      <c r="G9" s="132"/>
      <c r="H9" s="132"/>
      <c r="I9" s="132"/>
      <c r="J9" s="132"/>
      <c r="K9" s="25"/>
    </row>
    <row r="10" spans="1:11" ht="15.75">
      <c r="A10" s="4"/>
      <c r="B10" s="5"/>
    </row>
    <row r="11" spans="1:11" ht="47.25">
      <c r="A11" s="26" t="s">
        <v>131</v>
      </c>
      <c r="B11" s="24"/>
      <c r="C11" s="23"/>
      <c r="D11" s="23"/>
      <c r="E11" s="23"/>
      <c r="F11" s="23"/>
      <c r="G11" s="23"/>
      <c r="H11" s="23"/>
      <c r="I11" s="23"/>
      <c r="J11" s="23"/>
      <c r="K11" s="25"/>
    </row>
    <row r="12" spans="1:11" ht="15.75">
      <c r="A12" s="4"/>
      <c r="B12" s="5"/>
    </row>
    <row r="13" spans="1:11" ht="47.25">
      <c r="A13" s="26" t="s">
        <v>132</v>
      </c>
      <c r="B13" s="24"/>
      <c r="C13" s="23"/>
      <c r="D13" s="23"/>
      <c r="E13" s="23"/>
      <c r="F13" s="23"/>
      <c r="G13" s="23"/>
      <c r="H13" s="23"/>
      <c r="I13" s="23"/>
      <c r="J13" s="23"/>
      <c r="K13" s="25"/>
    </row>
    <row r="14" spans="1:11" ht="15.75">
      <c r="A14" s="6"/>
    </row>
    <row r="15" spans="1:11" ht="16.5" thickBot="1">
      <c r="A15" s="139" t="s">
        <v>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15.75" thickBot="1">
      <c r="A16" s="133" t="s">
        <v>9</v>
      </c>
      <c r="B16" s="133" t="s">
        <v>10</v>
      </c>
      <c r="C16" s="7" t="s">
        <v>133</v>
      </c>
      <c r="D16" s="136" t="s">
        <v>13</v>
      </c>
      <c r="E16" s="137"/>
      <c r="F16" s="137"/>
      <c r="G16" s="137"/>
      <c r="H16" s="137"/>
      <c r="I16" s="137"/>
      <c r="J16" s="137"/>
      <c r="K16" s="138"/>
    </row>
    <row r="17" spans="1:11" ht="15.75" thickBot="1">
      <c r="A17" s="134"/>
      <c r="B17" s="134"/>
      <c r="C17" s="8" t="s">
        <v>12</v>
      </c>
      <c r="D17" s="136" t="s">
        <v>134</v>
      </c>
      <c r="E17" s="138"/>
      <c r="F17" s="136" t="s">
        <v>135</v>
      </c>
      <c r="G17" s="138"/>
      <c r="H17" s="133" t="s">
        <v>136</v>
      </c>
      <c r="I17" s="133" t="s">
        <v>137</v>
      </c>
      <c r="J17" s="136" t="s">
        <v>138</v>
      </c>
      <c r="K17" s="138"/>
    </row>
    <row r="18" spans="1:11" ht="26.25" thickBot="1">
      <c r="A18" s="135"/>
      <c r="B18" s="135"/>
      <c r="C18" s="9"/>
      <c r="D18" s="10" t="s">
        <v>139</v>
      </c>
      <c r="E18" s="10" t="s">
        <v>140</v>
      </c>
      <c r="F18" s="10" t="s">
        <v>139</v>
      </c>
      <c r="G18" s="10" t="s">
        <v>140</v>
      </c>
      <c r="H18" s="135"/>
      <c r="I18" s="135"/>
      <c r="J18" s="10" t="s">
        <v>19</v>
      </c>
      <c r="K18" s="10" t="s">
        <v>140</v>
      </c>
    </row>
    <row r="19" spans="1:11" ht="15.75" thickBot="1">
      <c r="A19" s="11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</row>
    <row r="20" spans="1:11" ht="15.75" thickBot="1">
      <c r="A20" s="124" t="s">
        <v>141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6"/>
    </row>
    <row r="21" spans="1:11" ht="39" thickBot="1">
      <c r="A21" s="12" t="s">
        <v>142</v>
      </c>
      <c r="B21" s="10">
        <v>101</v>
      </c>
      <c r="C21" s="50">
        <v>31</v>
      </c>
      <c r="D21" s="50"/>
      <c r="E21" s="50"/>
      <c r="F21" s="50"/>
      <c r="G21" s="50"/>
      <c r="H21" s="50"/>
      <c r="I21" s="50">
        <v>31</v>
      </c>
      <c r="J21" s="50"/>
      <c r="K21" s="50"/>
    </row>
    <row r="22" spans="1:11" ht="39" thickBot="1">
      <c r="A22" s="12" t="s">
        <v>143</v>
      </c>
      <c r="B22" s="10">
        <v>102</v>
      </c>
      <c r="C22" s="50"/>
      <c r="D22" s="50"/>
      <c r="E22" s="50"/>
      <c r="F22" s="50"/>
      <c r="G22" s="50"/>
      <c r="H22" s="50"/>
      <c r="I22" s="50" t="s">
        <v>28</v>
      </c>
      <c r="J22" s="50"/>
      <c r="K22" s="50"/>
    </row>
    <row r="23" spans="1:11" ht="51.75" thickBot="1">
      <c r="A23" s="12" t="s">
        <v>144</v>
      </c>
      <c r="B23" s="10">
        <v>103</v>
      </c>
      <c r="C23" s="50"/>
      <c r="D23" s="50"/>
      <c r="E23" s="50"/>
      <c r="F23" s="50"/>
      <c r="G23" s="50"/>
      <c r="H23" s="50"/>
      <c r="I23" s="50" t="s">
        <v>28</v>
      </c>
      <c r="J23" s="50"/>
      <c r="K23" s="50"/>
    </row>
    <row r="24" spans="1:11" ht="39" thickBot="1">
      <c r="A24" s="12" t="s">
        <v>145</v>
      </c>
      <c r="B24" s="10">
        <v>104</v>
      </c>
      <c r="C24" s="50"/>
      <c r="D24" s="50"/>
      <c r="E24" s="50"/>
      <c r="F24" s="50"/>
      <c r="G24" s="50"/>
      <c r="H24" s="50"/>
      <c r="I24" s="50" t="s">
        <v>28</v>
      </c>
      <c r="J24" s="50"/>
      <c r="K24" s="50"/>
    </row>
    <row r="25" spans="1:11" ht="15.75" thickBot="1">
      <c r="A25" s="12" t="s">
        <v>146</v>
      </c>
      <c r="B25" s="10">
        <v>110</v>
      </c>
      <c r="C25" s="50">
        <v>31</v>
      </c>
      <c r="D25" s="50"/>
      <c r="E25" s="50"/>
      <c r="F25" s="50"/>
      <c r="G25" s="50"/>
      <c r="H25" s="50"/>
      <c r="I25" s="50">
        <v>31</v>
      </c>
      <c r="J25" s="50"/>
      <c r="K25" s="50"/>
    </row>
    <row r="26" spans="1:11" ht="26.25" thickBot="1">
      <c r="A26" s="12" t="s">
        <v>147</v>
      </c>
      <c r="B26" s="10">
        <v>111</v>
      </c>
      <c r="C26" s="50">
        <v>31</v>
      </c>
      <c r="D26" s="50"/>
      <c r="E26" s="50"/>
      <c r="F26" s="50"/>
      <c r="G26" s="50"/>
      <c r="H26" s="50"/>
      <c r="I26" s="50">
        <v>31</v>
      </c>
      <c r="J26" s="50"/>
      <c r="K26" s="50"/>
    </row>
    <row r="27" spans="1:11" ht="15.75" thickBot="1">
      <c r="A27" s="12" t="s">
        <v>148</v>
      </c>
      <c r="B27" s="10">
        <v>112</v>
      </c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5.75" thickBot="1">
      <c r="A28" s="12" t="s">
        <v>149</v>
      </c>
      <c r="B28" s="10">
        <v>113</v>
      </c>
      <c r="C28" s="50"/>
      <c r="D28" s="50"/>
      <c r="E28" s="50"/>
      <c r="F28" s="50"/>
      <c r="G28" s="50"/>
      <c r="H28" s="50"/>
      <c r="I28" s="50"/>
      <c r="J28" s="50"/>
      <c r="K28" s="50"/>
    </row>
    <row r="29" spans="1:11">
      <c r="A29" s="15" t="s">
        <v>43</v>
      </c>
      <c r="B29" s="133">
        <v>114</v>
      </c>
      <c r="C29" s="157"/>
      <c r="D29" s="157"/>
      <c r="E29" s="157"/>
      <c r="F29" s="157"/>
      <c r="G29" s="157"/>
      <c r="H29" s="157"/>
      <c r="I29" s="157"/>
      <c r="J29" s="157"/>
      <c r="K29" s="157"/>
    </row>
    <row r="30" spans="1:11" ht="15.75" thickBot="1">
      <c r="A30" s="16" t="s">
        <v>44</v>
      </c>
      <c r="B30" s="135"/>
      <c r="C30" s="158"/>
      <c r="D30" s="158"/>
      <c r="E30" s="158"/>
      <c r="F30" s="158"/>
      <c r="G30" s="158"/>
      <c r="H30" s="158"/>
      <c r="I30" s="158"/>
      <c r="J30" s="158"/>
      <c r="K30" s="158"/>
    </row>
    <row r="31" spans="1:11" ht="26.25" thickBot="1">
      <c r="A31" s="16" t="s">
        <v>150</v>
      </c>
      <c r="B31" s="10">
        <v>115</v>
      </c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26.25" thickBot="1">
      <c r="A32" s="16" t="s">
        <v>151</v>
      </c>
      <c r="B32" s="10">
        <v>116</v>
      </c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.75" thickBot="1">
      <c r="A33" s="12" t="s">
        <v>47</v>
      </c>
      <c r="B33" s="10">
        <v>117</v>
      </c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.75" thickBot="1">
      <c r="A34" s="124" t="s">
        <v>152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1" ht="15.75" thickBot="1">
      <c r="A35" s="12" t="s">
        <v>50</v>
      </c>
      <c r="B35" s="10">
        <v>201</v>
      </c>
      <c r="C35" s="13"/>
      <c r="D35" s="13"/>
      <c r="E35" s="13"/>
      <c r="F35" s="13"/>
      <c r="G35" s="13"/>
      <c r="H35" s="13"/>
      <c r="I35" s="13" t="s">
        <v>28</v>
      </c>
      <c r="J35" s="13"/>
      <c r="K35" s="13"/>
    </row>
    <row r="36" spans="1:11" ht="26.25" thickBot="1">
      <c r="A36" s="12" t="s">
        <v>153</v>
      </c>
      <c r="B36" s="10">
        <v>202</v>
      </c>
      <c r="C36" s="13"/>
      <c r="D36" s="13"/>
      <c r="E36" s="13"/>
      <c r="F36" s="13"/>
      <c r="G36" s="13"/>
      <c r="H36" s="13"/>
      <c r="I36" s="13" t="s">
        <v>28</v>
      </c>
      <c r="J36" s="13"/>
      <c r="K36" s="13"/>
    </row>
    <row r="37" spans="1:11" ht="15.75" thickBot="1">
      <c r="A37" s="12" t="s">
        <v>154</v>
      </c>
      <c r="B37" s="10">
        <v>203</v>
      </c>
      <c r="C37" s="17"/>
      <c r="D37" s="13"/>
      <c r="E37" s="13"/>
      <c r="F37" s="13"/>
      <c r="G37" s="13"/>
      <c r="H37" s="13"/>
      <c r="I37" s="13" t="s">
        <v>28</v>
      </c>
      <c r="J37" s="13"/>
      <c r="K37" s="13"/>
    </row>
    <row r="38" spans="1:11" ht="15.75" thickBot="1">
      <c r="A38" s="124" t="s">
        <v>155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6"/>
    </row>
    <row r="39" spans="1:11" ht="51.75" thickBot="1">
      <c r="A39" s="12" t="s">
        <v>156</v>
      </c>
      <c r="B39" s="10">
        <v>301</v>
      </c>
      <c r="C39" s="50">
        <v>366.86</v>
      </c>
      <c r="D39" s="50"/>
      <c r="E39" s="50"/>
      <c r="F39" s="50"/>
      <c r="G39" s="50"/>
      <c r="H39" s="50"/>
      <c r="I39" s="50">
        <v>366.86</v>
      </c>
      <c r="J39" s="13"/>
      <c r="K39" s="13"/>
    </row>
    <row r="40" spans="1:11" ht="39" thickBot="1">
      <c r="A40" s="12" t="s">
        <v>157</v>
      </c>
      <c r="B40" s="10">
        <v>302</v>
      </c>
      <c r="C40" s="50"/>
      <c r="D40" s="50"/>
      <c r="E40" s="50"/>
      <c r="F40" s="50"/>
      <c r="G40" s="50"/>
      <c r="H40" s="50"/>
      <c r="I40" s="50" t="s">
        <v>28</v>
      </c>
      <c r="J40" s="13"/>
      <c r="K40" s="13"/>
    </row>
    <row r="41" spans="1:11" ht="51.75" thickBot="1">
      <c r="A41" s="12" t="s">
        <v>158</v>
      </c>
      <c r="B41" s="10">
        <v>303</v>
      </c>
      <c r="C41" s="50"/>
      <c r="D41" s="50"/>
      <c r="E41" s="50"/>
      <c r="F41" s="50"/>
      <c r="G41" s="50"/>
      <c r="H41" s="50"/>
      <c r="I41" s="50"/>
      <c r="J41" s="13"/>
      <c r="K41" s="13"/>
    </row>
    <row r="42" spans="1:11" ht="51.75" thickBot="1">
      <c r="A42" s="12" t="s">
        <v>159</v>
      </c>
      <c r="B42" s="10">
        <v>304</v>
      </c>
      <c r="C42" s="50"/>
      <c r="D42" s="50"/>
      <c r="E42" s="50"/>
      <c r="F42" s="50"/>
      <c r="G42" s="50"/>
      <c r="H42" s="50"/>
      <c r="I42" s="50" t="s">
        <v>28</v>
      </c>
      <c r="J42" s="13"/>
      <c r="K42" s="13"/>
    </row>
    <row r="43" spans="1:11" ht="15.75" thickBot="1">
      <c r="A43" s="12" t="s">
        <v>160</v>
      </c>
      <c r="B43" s="10">
        <v>305</v>
      </c>
      <c r="C43" s="50">
        <v>366.86</v>
      </c>
      <c r="D43" s="50"/>
      <c r="E43" s="50"/>
      <c r="F43" s="50"/>
      <c r="G43" s="50"/>
      <c r="H43" s="50"/>
      <c r="I43" s="50">
        <v>366.86</v>
      </c>
      <c r="J43" s="13"/>
      <c r="K43" s="13"/>
    </row>
    <row r="44" spans="1:11" ht="26.25" thickBot="1">
      <c r="A44" s="12" t="s">
        <v>161</v>
      </c>
      <c r="B44" s="10">
        <v>306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5.75" thickBot="1">
      <c r="A45" s="12" t="s">
        <v>162</v>
      </c>
      <c r="B45" s="10">
        <v>310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.75" thickBot="1">
      <c r="A46" s="12" t="s">
        <v>163</v>
      </c>
      <c r="B46" s="10">
        <v>311</v>
      </c>
      <c r="C46" s="13"/>
      <c r="D46" s="13"/>
      <c r="E46" s="13"/>
      <c r="F46" s="13"/>
      <c r="G46" s="13"/>
      <c r="H46" s="13"/>
      <c r="I46" s="13"/>
      <c r="J46" s="13"/>
      <c r="K46" s="13"/>
    </row>
    <row r="47" spans="1:11">
      <c r="A47" s="15" t="s">
        <v>43</v>
      </c>
      <c r="B47" s="133">
        <v>312</v>
      </c>
      <c r="C47" s="157"/>
      <c r="D47" s="157"/>
      <c r="E47" s="157"/>
      <c r="F47" s="157"/>
      <c r="G47" s="157"/>
      <c r="H47" s="157"/>
      <c r="I47" s="157"/>
      <c r="J47" s="157"/>
      <c r="K47" s="157"/>
    </row>
    <row r="48" spans="1:11" ht="15.75" thickBot="1">
      <c r="A48" s="16" t="s">
        <v>44</v>
      </c>
      <c r="B48" s="135"/>
      <c r="C48" s="158"/>
      <c r="D48" s="158"/>
      <c r="E48" s="158"/>
      <c r="F48" s="158"/>
      <c r="G48" s="158"/>
      <c r="H48" s="158"/>
      <c r="I48" s="158"/>
      <c r="J48" s="158"/>
      <c r="K48" s="158"/>
    </row>
    <row r="49" spans="1:11" ht="26.25" thickBot="1">
      <c r="A49" s="16" t="s">
        <v>150</v>
      </c>
      <c r="B49" s="10">
        <v>313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26.25" thickBot="1">
      <c r="A50" s="16" t="s">
        <v>151</v>
      </c>
      <c r="B50" s="10">
        <v>314</v>
      </c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5.75" thickBot="1">
      <c r="A51" s="12" t="s">
        <v>47</v>
      </c>
      <c r="B51" s="10">
        <v>315</v>
      </c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5.75">
      <c r="A52" s="21"/>
    </row>
    <row r="53" spans="1:11" ht="32.25" customHeight="1">
      <c r="A53" s="130" t="s">
        <v>217</v>
      </c>
      <c r="B53" s="130"/>
      <c r="C53" s="60"/>
      <c r="D53" s="60" t="s">
        <v>218</v>
      </c>
      <c r="E53" s="60"/>
      <c r="F53" s="60"/>
      <c r="G53" s="61" t="s">
        <v>219</v>
      </c>
      <c r="H53" s="60"/>
    </row>
    <row r="54" spans="1:11" ht="15.75">
      <c r="A54" s="21"/>
      <c r="D54" s="22" t="s">
        <v>101</v>
      </c>
    </row>
    <row r="55" spans="1:11" ht="15.75">
      <c r="A55" s="131" t="s">
        <v>220</v>
      </c>
      <c r="B55" s="131"/>
    </row>
    <row r="56" spans="1:11" ht="15.75">
      <c r="A56" s="131" t="s">
        <v>221</v>
      </c>
      <c r="B56" s="131"/>
    </row>
    <row r="57" spans="1:11" ht="15.75">
      <c r="A57" s="131" t="s">
        <v>279</v>
      </c>
      <c r="B57" s="131"/>
    </row>
    <row r="58" spans="1:11" ht="15.75">
      <c r="A58" s="51"/>
      <c r="B58" s="22"/>
      <c r="C58" s="22"/>
      <c r="D58" s="22"/>
      <c r="E58" s="22"/>
    </row>
  </sheetData>
  <mergeCells count="41">
    <mergeCell ref="A56:B56"/>
    <mergeCell ref="A57:B57"/>
    <mergeCell ref="B6:D7"/>
    <mergeCell ref="A15:K15"/>
    <mergeCell ref="C29:C30"/>
    <mergeCell ref="D29:D30"/>
    <mergeCell ref="E29:E30"/>
    <mergeCell ref="F29:F30"/>
    <mergeCell ref="A38:K38"/>
    <mergeCell ref="B47:B48"/>
    <mergeCell ref="C47:C48"/>
    <mergeCell ref="D47:D48"/>
    <mergeCell ref="E47:E48"/>
    <mergeCell ref="F47:F48"/>
    <mergeCell ref="I47:I48"/>
    <mergeCell ref="J47:J48"/>
    <mergeCell ref="A53:B53"/>
    <mergeCell ref="A55:B55"/>
    <mergeCell ref="I17:I18"/>
    <mergeCell ref="J17:K17"/>
    <mergeCell ref="G29:G30"/>
    <mergeCell ref="H29:H30"/>
    <mergeCell ref="I29:I30"/>
    <mergeCell ref="J29:J30"/>
    <mergeCell ref="G47:G48"/>
    <mergeCell ref="B9:J9"/>
    <mergeCell ref="H47:H48"/>
    <mergeCell ref="A20:K20"/>
    <mergeCell ref="A2:K2"/>
    <mergeCell ref="A3:K3"/>
    <mergeCell ref="A4:K4"/>
    <mergeCell ref="K29:K30"/>
    <mergeCell ref="A34:K34"/>
    <mergeCell ref="K47:K48"/>
    <mergeCell ref="A16:A18"/>
    <mergeCell ref="B16:B18"/>
    <mergeCell ref="D16:K16"/>
    <mergeCell ref="D17:E17"/>
    <mergeCell ref="F17:G17"/>
    <mergeCell ref="H17:H18"/>
    <mergeCell ref="B29:B3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topLeftCell="A4" zoomScale="117" zoomScaleNormal="100" zoomScaleSheetLayoutView="117" workbookViewId="0">
      <selection activeCell="H10" sqref="H10"/>
    </sheetView>
  </sheetViews>
  <sheetFormatPr defaultRowHeight="15"/>
  <cols>
    <col min="1" max="1" width="9.140625" style="80"/>
    <col min="2" max="2" width="27.7109375" style="80" customWidth="1"/>
    <col min="3" max="3" width="23.85546875" style="80" customWidth="1"/>
    <col min="4" max="4" width="23" style="80" customWidth="1"/>
    <col min="5" max="5" width="27.140625" style="80" customWidth="1"/>
    <col min="6" max="6" width="19.140625" style="80" customWidth="1"/>
    <col min="7" max="254" width="9.140625" style="80"/>
    <col min="255" max="255" width="27.7109375" style="80" customWidth="1"/>
    <col min="256" max="256" width="23.85546875" style="80" customWidth="1"/>
    <col min="257" max="257" width="23" style="80" customWidth="1"/>
    <col min="258" max="258" width="27.140625" style="80" customWidth="1"/>
    <col min="259" max="259" width="19.140625" style="80" customWidth="1"/>
    <col min="260" max="261" width="9.140625" style="80"/>
    <col min="262" max="262" width="13.28515625" style="80" bestFit="1" customWidth="1"/>
    <col min="263" max="263" width="11.7109375" style="80" bestFit="1" customWidth="1"/>
    <col min="264" max="510" width="9.140625" style="80"/>
    <col min="511" max="511" width="27.7109375" style="80" customWidth="1"/>
    <col min="512" max="512" width="23.85546875" style="80" customWidth="1"/>
    <col min="513" max="513" width="23" style="80" customWidth="1"/>
    <col min="514" max="514" width="27.140625" style="80" customWidth="1"/>
    <col min="515" max="515" width="19.140625" style="80" customWidth="1"/>
    <col min="516" max="517" width="9.140625" style="80"/>
    <col min="518" max="518" width="13.28515625" style="80" bestFit="1" customWidth="1"/>
    <col min="519" max="519" width="11.7109375" style="80" bestFit="1" customWidth="1"/>
    <col min="520" max="766" width="9.140625" style="80"/>
    <col min="767" max="767" width="27.7109375" style="80" customWidth="1"/>
    <col min="768" max="768" width="23.85546875" style="80" customWidth="1"/>
    <col min="769" max="769" width="23" style="80" customWidth="1"/>
    <col min="770" max="770" width="27.140625" style="80" customWidth="1"/>
    <col min="771" max="771" width="19.140625" style="80" customWidth="1"/>
    <col min="772" max="773" width="9.140625" style="80"/>
    <col min="774" max="774" width="13.28515625" style="80" bestFit="1" customWidth="1"/>
    <col min="775" max="775" width="11.7109375" style="80" bestFit="1" customWidth="1"/>
    <col min="776" max="1022" width="9.140625" style="80"/>
    <col min="1023" max="1023" width="27.7109375" style="80" customWidth="1"/>
    <col min="1024" max="1024" width="23.85546875" style="80" customWidth="1"/>
    <col min="1025" max="1025" width="23" style="80" customWidth="1"/>
    <col min="1026" max="1026" width="27.140625" style="80" customWidth="1"/>
    <col min="1027" max="1027" width="19.140625" style="80" customWidth="1"/>
    <col min="1028" max="1029" width="9.140625" style="80"/>
    <col min="1030" max="1030" width="13.28515625" style="80" bestFit="1" customWidth="1"/>
    <col min="1031" max="1031" width="11.7109375" style="80" bestFit="1" customWidth="1"/>
    <col min="1032" max="1278" width="9.140625" style="80"/>
    <col min="1279" max="1279" width="27.7109375" style="80" customWidth="1"/>
    <col min="1280" max="1280" width="23.85546875" style="80" customWidth="1"/>
    <col min="1281" max="1281" width="23" style="80" customWidth="1"/>
    <col min="1282" max="1282" width="27.140625" style="80" customWidth="1"/>
    <col min="1283" max="1283" width="19.140625" style="80" customWidth="1"/>
    <col min="1284" max="1285" width="9.140625" style="80"/>
    <col min="1286" max="1286" width="13.28515625" style="80" bestFit="1" customWidth="1"/>
    <col min="1287" max="1287" width="11.7109375" style="80" bestFit="1" customWidth="1"/>
    <col min="1288" max="1534" width="9.140625" style="80"/>
    <col min="1535" max="1535" width="27.7109375" style="80" customWidth="1"/>
    <col min="1536" max="1536" width="23.85546875" style="80" customWidth="1"/>
    <col min="1537" max="1537" width="23" style="80" customWidth="1"/>
    <col min="1538" max="1538" width="27.140625" style="80" customWidth="1"/>
    <col min="1539" max="1539" width="19.140625" style="80" customWidth="1"/>
    <col min="1540" max="1541" width="9.140625" style="80"/>
    <col min="1542" max="1542" width="13.28515625" style="80" bestFit="1" customWidth="1"/>
    <col min="1543" max="1543" width="11.7109375" style="80" bestFit="1" customWidth="1"/>
    <col min="1544" max="1790" width="9.140625" style="80"/>
    <col min="1791" max="1791" width="27.7109375" style="80" customWidth="1"/>
    <col min="1792" max="1792" width="23.85546875" style="80" customWidth="1"/>
    <col min="1793" max="1793" width="23" style="80" customWidth="1"/>
    <col min="1794" max="1794" width="27.140625" style="80" customWidth="1"/>
    <col min="1795" max="1795" width="19.140625" style="80" customWidth="1"/>
    <col min="1796" max="1797" width="9.140625" style="80"/>
    <col min="1798" max="1798" width="13.28515625" style="80" bestFit="1" customWidth="1"/>
    <col min="1799" max="1799" width="11.7109375" style="80" bestFit="1" customWidth="1"/>
    <col min="1800" max="2046" width="9.140625" style="80"/>
    <col min="2047" max="2047" width="27.7109375" style="80" customWidth="1"/>
    <col min="2048" max="2048" width="23.85546875" style="80" customWidth="1"/>
    <col min="2049" max="2049" width="23" style="80" customWidth="1"/>
    <col min="2050" max="2050" width="27.140625" style="80" customWidth="1"/>
    <col min="2051" max="2051" width="19.140625" style="80" customWidth="1"/>
    <col min="2052" max="2053" width="9.140625" style="80"/>
    <col min="2054" max="2054" width="13.28515625" style="80" bestFit="1" customWidth="1"/>
    <col min="2055" max="2055" width="11.7109375" style="80" bestFit="1" customWidth="1"/>
    <col min="2056" max="2302" width="9.140625" style="80"/>
    <col min="2303" max="2303" width="27.7109375" style="80" customWidth="1"/>
    <col min="2304" max="2304" width="23.85546875" style="80" customWidth="1"/>
    <col min="2305" max="2305" width="23" style="80" customWidth="1"/>
    <col min="2306" max="2306" width="27.140625" style="80" customWidth="1"/>
    <col min="2307" max="2307" width="19.140625" style="80" customWidth="1"/>
    <col min="2308" max="2309" width="9.140625" style="80"/>
    <col min="2310" max="2310" width="13.28515625" style="80" bestFit="1" customWidth="1"/>
    <col min="2311" max="2311" width="11.7109375" style="80" bestFit="1" customWidth="1"/>
    <col min="2312" max="2558" width="9.140625" style="80"/>
    <col min="2559" max="2559" width="27.7109375" style="80" customWidth="1"/>
    <col min="2560" max="2560" width="23.85546875" style="80" customWidth="1"/>
    <col min="2561" max="2561" width="23" style="80" customWidth="1"/>
    <col min="2562" max="2562" width="27.140625" style="80" customWidth="1"/>
    <col min="2563" max="2563" width="19.140625" style="80" customWidth="1"/>
    <col min="2564" max="2565" width="9.140625" style="80"/>
    <col min="2566" max="2566" width="13.28515625" style="80" bestFit="1" customWidth="1"/>
    <col min="2567" max="2567" width="11.7109375" style="80" bestFit="1" customWidth="1"/>
    <col min="2568" max="2814" width="9.140625" style="80"/>
    <col min="2815" max="2815" width="27.7109375" style="80" customWidth="1"/>
    <col min="2816" max="2816" width="23.85546875" style="80" customWidth="1"/>
    <col min="2817" max="2817" width="23" style="80" customWidth="1"/>
    <col min="2818" max="2818" width="27.140625" style="80" customWidth="1"/>
    <col min="2819" max="2819" width="19.140625" style="80" customWidth="1"/>
    <col min="2820" max="2821" width="9.140625" style="80"/>
    <col min="2822" max="2822" width="13.28515625" style="80" bestFit="1" customWidth="1"/>
    <col min="2823" max="2823" width="11.7109375" style="80" bestFit="1" customWidth="1"/>
    <col min="2824" max="3070" width="9.140625" style="80"/>
    <col min="3071" max="3071" width="27.7109375" style="80" customWidth="1"/>
    <col min="3072" max="3072" width="23.85546875" style="80" customWidth="1"/>
    <col min="3073" max="3073" width="23" style="80" customWidth="1"/>
    <col min="3074" max="3074" width="27.140625" style="80" customWidth="1"/>
    <col min="3075" max="3075" width="19.140625" style="80" customWidth="1"/>
    <col min="3076" max="3077" width="9.140625" style="80"/>
    <col min="3078" max="3078" width="13.28515625" style="80" bestFit="1" customWidth="1"/>
    <col min="3079" max="3079" width="11.7109375" style="80" bestFit="1" customWidth="1"/>
    <col min="3080" max="3326" width="9.140625" style="80"/>
    <col min="3327" max="3327" width="27.7109375" style="80" customWidth="1"/>
    <col min="3328" max="3328" width="23.85546875" style="80" customWidth="1"/>
    <col min="3329" max="3329" width="23" style="80" customWidth="1"/>
    <col min="3330" max="3330" width="27.140625" style="80" customWidth="1"/>
    <col min="3331" max="3331" width="19.140625" style="80" customWidth="1"/>
    <col min="3332" max="3333" width="9.140625" style="80"/>
    <col min="3334" max="3334" width="13.28515625" style="80" bestFit="1" customWidth="1"/>
    <col min="3335" max="3335" width="11.7109375" style="80" bestFit="1" customWidth="1"/>
    <col min="3336" max="3582" width="9.140625" style="80"/>
    <col min="3583" max="3583" width="27.7109375" style="80" customWidth="1"/>
    <col min="3584" max="3584" width="23.85546875" style="80" customWidth="1"/>
    <col min="3585" max="3585" width="23" style="80" customWidth="1"/>
    <col min="3586" max="3586" width="27.140625" style="80" customWidth="1"/>
    <col min="3587" max="3587" width="19.140625" style="80" customWidth="1"/>
    <col min="3588" max="3589" width="9.140625" style="80"/>
    <col min="3590" max="3590" width="13.28515625" style="80" bestFit="1" customWidth="1"/>
    <col min="3591" max="3591" width="11.7109375" style="80" bestFit="1" customWidth="1"/>
    <col min="3592" max="3838" width="9.140625" style="80"/>
    <col min="3839" max="3839" width="27.7109375" style="80" customWidth="1"/>
    <col min="3840" max="3840" width="23.85546875" style="80" customWidth="1"/>
    <col min="3841" max="3841" width="23" style="80" customWidth="1"/>
    <col min="3842" max="3842" width="27.140625" style="80" customWidth="1"/>
    <col min="3843" max="3843" width="19.140625" style="80" customWidth="1"/>
    <col min="3844" max="3845" width="9.140625" style="80"/>
    <col min="3846" max="3846" width="13.28515625" style="80" bestFit="1" customWidth="1"/>
    <col min="3847" max="3847" width="11.7109375" style="80" bestFit="1" customWidth="1"/>
    <col min="3848" max="4094" width="9.140625" style="80"/>
    <col min="4095" max="4095" width="27.7109375" style="80" customWidth="1"/>
    <col min="4096" max="4096" width="23.85546875" style="80" customWidth="1"/>
    <col min="4097" max="4097" width="23" style="80" customWidth="1"/>
    <col min="4098" max="4098" width="27.140625" style="80" customWidth="1"/>
    <col min="4099" max="4099" width="19.140625" style="80" customWidth="1"/>
    <col min="4100" max="4101" width="9.140625" style="80"/>
    <col min="4102" max="4102" width="13.28515625" style="80" bestFit="1" customWidth="1"/>
    <col min="4103" max="4103" width="11.7109375" style="80" bestFit="1" customWidth="1"/>
    <col min="4104" max="4350" width="9.140625" style="80"/>
    <col min="4351" max="4351" width="27.7109375" style="80" customWidth="1"/>
    <col min="4352" max="4352" width="23.85546875" style="80" customWidth="1"/>
    <col min="4353" max="4353" width="23" style="80" customWidth="1"/>
    <col min="4354" max="4354" width="27.140625" style="80" customWidth="1"/>
    <col min="4355" max="4355" width="19.140625" style="80" customWidth="1"/>
    <col min="4356" max="4357" width="9.140625" style="80"/>
    <col min="4358" max="4358" width="13.28515625" style="80" bestFit="1" customWidth="1"/>
    <col min="4359" max="4359" width="11.7109375" style="80" bestFit="1" customWidth="1"/>
    <col min="4360" max="4606" width="9.140625" style="80"/>
    <col min="4607" max="4607" width="27.7109375" style="80" customWidth="1"/>
    <col min="4608" max="4608" width="23.85546875" style="80" customWidth="1"/>
    <col min="4609" max="4609" width="23" style="80" customWidth="1"/>
    <col min="4610" max="4610" width="27.140625" style="80" customWidth="1"/>
    <col min="4611" max="4611" width="19.140625" style="80" customWidth="1"/>
    <col min="4612" max="4613" width="9.140625" style="80"/>
    <col min="4614" max="4614" width="13.28515625" style="80" bestFit="1" customWidth="1"/>
    <col min="4615" max="4615" width="11.7109375" style="80" bestFit="1" customWidth="1"/>
    <col min="4616" max="4862" width="9.140625" style="80"/>
    <col min="4863" max="4863" width="27.7109375" style="80" customWidth="1"/>
    <col min="4864" max="4864" width="23.85546875" style="80" customWidth="1"/>
    <col min="4865" max="4865" width="23" style="80" customWidth="1"/>
    <col min="4866" max="4866" width="27.140625" style="80" customWidth="1"/>
    <col min="4867" max="4867" width="19.140625" style="80" customWidth="1"/>
    <col min="4868" max="4869" width="9.140625" style="80"/>
    <col min="4870" max="4870" width="13.28515625" style="80" bestFit="1" customWidth="1"/>
    <col min="4871" max="4871" width="11.7109375" style="80" bestFit="1" customWidth="1"/>
    <col min="4872" max="5118" width="9.140625" style="80"/>
    <col min="5119" max="5119" width="27.7109375" style="80" customWidth="1"/>
    <col min="5120" max="5120" width="23.85546875" style="80" customWidth="1"/>
    <col min="5121" max="5121" width="23" style="80" customWidth="1"/>
    <col min="5122" max="5122" width="27.140625" style="80" customWidth="1"/>
    <col min="5123" max="5123" width="19.140625" style="80" customWidth="1"/>
    <col min="5124" max="5125" width="9.140625" style="80"/>
    <col min="5126" max="5126" width="13.28515625" style="80" bestFit="1" customWidth="1"/>
    <col min="5127" max="5127" width="11.7109375" style="80" bestFit="1" customWidth="1"/>
    <col min="5128" max="5374" width="9.140625" style="80"/>
    <col min="5375" max="5375" width="27.7109375" style="80" customWidth="1"/>
    <col min="5376" max="5376" width="23.85546875" style="80" customWidth="1"/>
    <col min="5377" max="5377" width="23" style="80" customWidth="1"/>
    <col min="5378" max="5378" width="27.140625" style="80" customWidth="1"/>
    <col min="5379" max="5379" width="19.140625" style="80" customWidth="1"/>
    <col min="5380" max="5381" width="9.140625" style="80"/>
    <col min="5382" max="5382" width="13.28515625" style="80" bestFit="1" customWidth="1"/>
    <col min="5383" max="5383" width="11.7109375" style="80" bestFit="1" customWidth="1"/>
    <col min="5384" max="5630" width="9.140625" style="80"/>
    <col min="5631" max="5631" width="27.7109375" style="80" customWidth="1"/>
    <col min="5632" max="5632" width="23.85546875" style="80" customWidth="1"/>
    <col min="5633" max="5633" width="23" style="80" customWidth="1"/>
    <col min="5634" max="5634" width="27.140625" style="80" customWidth="1"/>
    <col min="5635" max="5635" width="19.140625" style="80" customWidth="1"/>
    <col min="5636" max="5637" width="9.140625" style="80"/>
    <col min="5638" max="5638" width="13.28515625" style="80" bestFit="1" customWidth="1"/>
    <col min="5639" max="5639" width="11.7109375" style="80" bestFit="1" customWidth="1"/>
    <col min="5640" max="5886" width="9.140625" style="80"/>
    <col min="5887" max="5887" width="27.7109375" style="80" customWidth="1"/>
    <col min="5888" max="5888" width="23.85546875" style="80" customWidth="1"/>
    <col min="5889" max="5889" width="23" style="80" customWidth="1"/>
    <col min="5890" max="5890" width="27.140625" style="80" customWidth="1"/>
    <col min="5891" max="5891" width="19.140625" style="80" customWidth="1"/>
    <col min="5892" max="5893" width="9.140625" style="80"/>
    <col min="5894" max="5894" width="13.28515625" style="80" bestFit="1" customWidth="1"/>
    <col min="5895" max="5895" width="11.7109375" style="80" bestFit="1" customWidth="1"/>
    <col min="5896" max="6142" width="9.140625" style="80"/>
    <col min="6143" max="6143" width="27.7109375" style="80" customWidth="1"/>
    <col min="6144" max="6144" width="23.85546875" style="80" customWidth="1"/>
    <col min="6145" max="6145" width="23" style="80" customWidth="1"/>
    <col min="6146" max="6146" width="27.140625" style="80" customWidth="1"/>
    <col min="6147" max="6147" width="19.140625" style="80" customWidth="1"/>
    <col min="6148" max="6149" width="9.140625" style="80"/>
    <col min="6150" max="6150" width="13.28515625" style="80" bestFit="1" customWidth="1"/>
    <col min="6151" max="6151" width="11.7109375" style="80" bestFit="1" customWidth="1"/>
    <col min="6152" max="6398" width="9.140625" style="80"/>
    <col min="6399" max="6399" width="27.7109375" style="80" customWidth="1"/>
    <col min="6400" max="6400" width="23.85546875" style="80" customWidth="1"/>
    <col min="6401" max="6401" width="23" style="80" customWidth="1"/>
    <col min="6402" max="6402" width="27.140625" style="80" customWidth="1"/>
    <col min="6403" max="6403" width="19.140625" style="80" customWidth="1"/>
    <col min="6404" max="6405" width="9.140625" style="80"/>
    <col min="6406" max="6406" width="13.28515625" style="80" bestFit="1" customWidth="1"/>
    <col min="6407" max="6407" width="11.7109375" style="80" bestFit="1" customWidth="1"/>
    <col min="6408" max="6654" width="9.140625" style="80"/>
    <col min="6655" max="6655" width="27.7109375" style="80" customWidth="1"/>
    <col min="6656" max="6656" width="23.85546875" style="80" customWidth="1"/>
    <col min="6657" max="6657" width="23" style="80" customWidth="1"/>
    <col min="6658" max="6658" width="27.140625" style="80" customWidth="1"/>
    <col min="6659" max="6659" width="19.140625" style="80" customWidth="1"/>
    <col min="6660" max="6661" width="9.140625" style="80"/>
    <col min="6662" max="6662" width="13.28515625" style="80" bestFit="1" customWidth="1"/>
    <col min="6663" max="6663" width="11.7109375" style="80" bestFit="1" customWidth="1"/>
    <col min="6664" max="6910" width="9.140625" style="80"/>
    <col min="6911" max="6911" width="27.7109375" style="80" customWidth="1"/>
    <col min="6912" max="6912" width="23.85546875" style="80" customWidth="1"/>
    <col min="6913" max="6913" width="23" style="80" customWidth="1"/>
    <col min="6914" max="6914" width="27.140625" style="80" customWidth="1"/>
    <col min="6915" max="6915" width="19.140625" style="80" customWidth="1"/>
    <col min="6916" max="6917" width="9.140625" style="80"/>
    <col min="6918" max="6918" width="13.28515625" style="80" bestFit="1" customWidth="1"/>
    <col min="6919" max="6919" width="11.7109375" style="80" bestFit="1" customWidth="1"/>
    <col min="6920" max="7166" width="9.140625" style="80"/>
    <col min="7167" max="7167" width="27.7109375" style="80" customWidth="1"/>
    <col min="7168" max="7168" width="23.85546875" style="80" customWidth="1"/>
    <col min="7169" max="7169" width="23" style="80" customWidth="1"/>
    <col min="7170" max="7170" width="27.140625" style="80" customWidth="1"/>
    <col min="7171" max="7171" width="19.140625" style="80" customWidth="1"/>
    <col min="7172" max="7173" width="9.140625" style="80"/>
    <col min="7174" max="7174" width="13.28515625" style="80" bestFit="1" customWidth="1"/>
    <col min="7175" max="7175" width="11.7109375" style="80" bestFit="1" customWidth="1"/>
    <col min="7176" max="7422" width="9.140625" style="80"/>
    <col min="7423" max="7423" width="27.7109375" style="80" customWidth="1"/>
    <col min="7424" max="7424" width="23.85546875" style="80" customWidth="1"/>
    <col min="7425" max="7425" width="23" style="80" customWidth="1"/>
    <col min="7426" max="7426" width="27.140625" style="80" customWidth="1"/>
    <col min="7427" max="7427" width="19.140625" style="80" customWidth="1"/>
    <col min="7428" max="7429" width="9.140625" style="80"/>
    <col min="7430" max="7430" width="13.28515625" style="80" bestFit="1" customWidth="1"/>
    <col min="7431" max="7431" width="11.7109375" style="80" bestFit="1" customWidth="1"/>
    <col min="7432" max="7678" width="9.140625" style="80"/>
    <col min="7679" max="7679" width="27.7109375" style="80" customWidth="1"/>
    <col min="7680" max="7680" width="23.85546875" style="80" customWidth="1"/>
    <col min="7681" max="7681" width="23" style="80" customWidth="1"/>
    <col min="7682" max="7682" width="27.140625" style="80" customWidth="1"/>
    <col min="7683" max="7683" width="19.140625" style="80" customWidth="1"/>
    <col min="7684" max="7685" width="9.140625" style="80"/>
    <col min="7686" max="7686" width="13.28515625" style="80" bestFit="1" customWidth="1"/>
    <col min="7687" max="7687" width="11.7109375" style="80" bestFit="1" customWidth="1"/>
    <col min="7688" max="7934" width="9.140625" style="80"/>
    <col min="7935" max="7935" width="27.7109375" style="80" customWidth="1"/>
    <col min="7936" max="7936" width="23.85546875" style="80" customWidth="1"/>
    <col min="7937" max="7937" width="23" style="80" customWidth="1"/>
    <col min="7938" max="7938" width="27.140625" style="80" customWidth="1"/>
    <col min="7939" max="7939" width="19.140625" style="80" customWidth="1"/>
    <col min="7940" max="7941" width="9.140625" style="80"/>
    <col min="7942" max="7942" width="13.28515625" style="80" bestFit="1" customWidth="1"/>
    <col min="7943" max="7943" width="11.7109375" style="80" bestFit="1" customWidth="1"/>
    <col min="7944" max="8190" width="9.140625" style="80"/>
    <col min="8191" max="8191" width="27.7109375" style="80" customWidth="1"/>
    <col min="8192" max="8192" width="23.85546875" style="80" customWidth="1"/>
    <col min="8193" max="8193" width="23" style="80" customWidth="1"/>
    <col min="8194" max="8194" width="27.140625" style="80" customWidth="1"/>
    <col min="8195" max="8195" width="19.140625" style="80" customWidth="1"/>
    <col min="8196" max="8197" width="9.140625" style="80"/>
    <col min="8198" max="8198" width="13.28515625" style="80" bestFit="1" customWidth="1"/>
    <col min="8199" max="8199" width="11.7109375" style="80" bestFit="1" customWidth="1"/>
    <col min="8200" max="8446" width="9.140625" style="80"/>
    <col min="8447" max="8447" width="27.7109375" style="80" customWidth="1"/>
    <col min="8448" max="8448" width="23.85546875" style="80" customWidth="1"/>
    <col min="8449" max="8449" width="23" style="80" customWidth="1"/>
    <col min="8450" max="8450" width="27.140625" style="80" customWidth="1"/>
    <col min="8451" max="8451" width="19.140625" style="80" customWidth="1"/>
    <col min="8452" max="8453" width="9.140625" style="80"/>
    <col min="8454" max="8454" width="13.28515625" style="80" bestFit="1" customWidth="1"/>
    <col min="8455" max="8455" width="11.7109375" style="80" bestFit="1" customWidth="1"/>
    <col min="8456" max="8702" width="9.140625" style="80"/>
    <col min="8703" max="8703" width="27.7109375" style="80" customWidth="1"/>
    <col min="8704" max="8704" width="23.85546875" style="80" customWidth="1"/>
    <col min="8705" max="8705" width="23" style="80" customWidth="1"/>
    <col min="8706" max="8706" width="27.140625" style="80" customWidth="1"/>
    <col min="8707" max="8707" width="19.140625" style="80" customWidth="1"/>
    <col min="8708" max="8709" width="9.140625" style="80"/>
    <col min="8710" max="8710" width="13.28515625" style="80" bestFit="1" customWidth="1"/>
    <col min="8711" max="8711" width="11.7109375" style="80" bestFit="1" customWidth="1"/>
    <col min="8712" max="8958" width="9.140625" style="80"/>
    <col min="8959" max="8959" width="27.7109375" style="80" customWidth="1"/>
    <col min="8960" max="8960" width="23.85546875" style="80" customWidth="1"/>
    <col min="8961" max="8961" width="23" style="80" customWidth="1"/>
    <col min="8962" max="8962" width="27.140625" style="80" customWidth="1"/>
    <col min="8963" max="8963" width="19.140625" style="80" customWidth="1"/>
    <col min="8964" max="8965" width="9.140625" style="80"/>
    <col min="8966" max="8966" width="13.28515625" style="80" bestFit="1" customWidth="1"/>
    <col min="8967" max="8967" width="11.7109375" style="80" bestFit="1" customWidth="1"/>
    <col min="8968" max="9214" width="9.140625" style="80"/>
    <col min="9215" max="9215" width="27.7109375" style="80" customWidth="1"/>
    <col min="9216" max="9216" width="23.85546875" style="80" customWidth="1"/>
    <col min="9217" max="9217" width="23" style="80" customWidth="1"/>
    <col min="9218" max="9218" width="27.140625" style="80" customWidth="1"/>
    <col min="9219" max="9219" width="19.140625" style="80" customWidth="1"/>
    <col min="9220" max="9221" width="9.140625" style="80"/>
    <col min="9222" max="9222" width="13.28515625" style="80" bestFit="1" customWidth="1"/>
    <col min="9223" max="9223" width="11.7109375" style="80" bestFit="1" customWidth="1"/>
    <col min="9224" max="9470" width="9.140625" style="80"/>
    <col min="9471" max="9471" width="27.7109375" style="80" customWidth="1"/>
    <col min="9472" max="9472" width="23.85546875" style="80" customWidth="1"/>
    <col min="9473" max="9473" width="23" style="80" customWidth="1"/>
    <col min="9474" max="9474" width="27.140625" style="80" customWidth="1"/>
    <col min="9475" max="9475" width="19.140625" style="80" customWidth="1"/>
    <col min="9476" max="9477" width="9.140625" style="80"/>
    <col min="9478" max="9478" width="13.28515625" style="80" bestFit="1" customWidth="1"/>
    <col min="9479" max="9479" width="11.7109375" style="80" bestFit="1" customWidth="1"/>
    <col min="9480" max="9726" width="9.140625" style="80"/>
    <col min="9727" max="9727" width="27.7109375" style="80" customWidth="1"/>
    <col min="9728" max="9728" width="23.85546875" style="80" customWidth="1"/>
    <col min="9729" max="9729" width="23" style="80" customWidth="1"/>
    <col min="9730" max="9730" width="27.140625" style="80" customWidth="1"/>
    <col min="9731" max="9731" width="19.140625" style="80" customWidth="1"/>
    <col min="9732" max="9733" width="9.140625" style="80"/>
    <col min="9734" max="9734" width="13.28515625" style="80" bestFit="1" customWidth="1"/>
    <col min="9735" max="9735" width="11.7109375" style="80" bestFit="1" customWidth="1"/>
    <col min="9736" max="9982" width="9.140625" style="80"/>
    <col min="9983" max="9983" width="27.7109375" style="80" customWidth="1"/>
    <col min="9984" max="9984" width="23.85546875" style="80" customWidth="1"/>
    <col min="9985" max="9985" width="23" style="80" customWidth="1"/>
    <col min="9986" max="9986" width="27.140625" style="80" customWidth="1"/>
    <col min="9987" max="9987" width="19.140625" style="80" customWidth="1"/>
    <col min="9988" max="9989" width="9.140625" style="80"/>
    <col min="9990" max="9990" width="13.28515625" style="80" bestFit="1" customWidth="1"/>
    <col min="9991" max="9991" width="11.7109375" style="80" bestFit="1" customWidth="1"/>
    <col min="9992" max="10238" width="9.140625" style="80"/>
    <col min="10239" max="10239" width="27.7109375" style="80" customWidth="1"/>
    <col min="10240" max="10240" width="23.85546875" style="80" customWidth="1"/>
    <col min="10241" max="10241" width="23" style="80" customWidth="1"/>
    <col min="10242" max="10242" width="27.140625" style="80" customWidth="1"/>
    <col min="10243" max="10243" width="19.140625" style="80" customWidth="1"/>
    <col min="10244" max="10245" width="9.140625" style="80"/>
    <col min="10246" max="10246" width="13.28515625" style="80" bestFit="1" customWidth="1"/>
    <col min="10247" max="10247" width="11.7109375" style="80" bestFit="1" customWidth="1"/>
    <col min="10248" max="10494" width="9.140625" style="80"/>
    <col min="10495" max="10495" width="27.7109375" style="80" customWidth="1"/>
    <col min="10496" max="10496" width="23.85546875" style="80" customWidth="1"/>
    <col min="10497" max="10497" width="23" style="80" customWidth="1"/>
    <col min="10498" max="10498" width="27.140625" style="80" customWidth="1"/>
    <col min="10499" max="10499" width="19.140625" style="80" customWidth="1"/>
    <col min="10500" max="10501" width="9.140625" style="80"/>
    <col min="10502" max="10502" width="13.28515625" style="80" bestFit="1" customWidth="1"/>
    <col min="10503" max="10503" width="11.7109375" style="80" bestFit="1" customWidth="1"/>
    <col min="10504" max="10750" width="9.140625" style="80"/>
    <col min="10751" max="10751" width="27.7109375" style="80" customWidth="1"/>
    <col min="10752" max="10752" width="23.85546875" style="80" customWidth="1"/>
    <col min="10753" max="10753" width="23" style="80" customWidth="1"/>
    <col min="10754" max="10754" width="27.140625" style="80" customWidth="1"/>
    <col min="10755" max="10755" width="19.140625" style="80" customWidth="1"/>
    <col min="10756" max="10757" width="9.140625" style="80"/>
    <col min="10758" max="10758" width="13.28515625" style="80" bestFit="1" customWidth="1"/>
    <col min="10759" max="10759" width="11.7109375" style="80" bestFit="1" customWidth="1"/>
    <col min="10760" max="11006" width="9.140625" style="80"/>
    <col min="11007" max="11007" width="27.7109375" style="80" customWidth="1"/>
    <col min="11008" max="11008" width="23.85546875" style="80" customWidth="1"/>
    <col min="11009" max="11009" width="23" style="80" customWidth="1"/>
    <col min="11010" max="11010" width="27.140625" style="80" customWidth="1"/>
    <col min="11011" max="11011" width="19.140625" style="80" customWidth="1"/>
    <col min="11012" max="11013" width="9.140625" style="80"/>
    <col min="11014" max="11014" width="13.28515625" style="80" bestFit="1" customWidth="1"/>
    <col min="11015" max="11015" width="11.7109375" style="80" bestFit="1" customWidth="1"/>
    <col min="11016" max="11262" width="9.140625" style="80"/>
    <col min="11263" max="11263" width="27.7109375" style="80" customWidth="1"/>
    <col min="11264" max="11264" width="23.85546875" style="80" customWidth="1"/>
    <col min="11265" max="11265" width="23" style="80" customWidth="1"/>
    <col min="11266" max="11266" width="27.140625" style="80" customWidth="1"/>
    <col min="11267" max="11267" width="19.140625" style="80" customWidth="1"/>
    <col min="11268" max="11269" width="9.140625" style="80"/>
    <col min="11270" max="11270" width="13.28515625" style="80" bestFit="1" customWidth="1"/>
    <col min="11271" max="11271" width="11.7109375" style="80" bestFit="1" customWidth="1"/>
    <col min="11272" max="11518" width="9.140625" style="80"/>
    <col min="11519" max="11519" width="27.7109375" style="80" customWidth="1"/>
    <col min="11520" max="11520" width="23.85546875" style="80" customWidth="1"/>
    <col min="11521" max="11521" width="23" style="80" customWidth="1"/>
    <col min="11522" max="11522" width="27.140625" style="80" customWidth="1"/>
    <col min="11523" max="11523" width="19.140625" style="80" customWidth="1"/>
    <col min="11524" max="11525" width="9.140625" style="80"/>
    <col min="11526" max="11526" width="13.28515625" style="80" bestFit="1" customWidth="1"/>
    <col min="11527" max="11527" width="11.7109375" style="80" bestFit="1" customWidth="1"/>
    <col min="11528" max="11774" width="9.140625" style="80"/>
    <col min="11775" max="11775" width="27.7109375" style="80" customWidth="1"/>
    <col min="11776" max="11776" width="23.85546875" style="80" customWidth="1"/>
    <col min="11777" max="11777" width="23" style="80" customWidth="1"/>
    <col min="11778" max="11778" width="27.140625" style="80" customWidth="1"/>
    <col min="11779" max="11779" width="19.140625" style="80" customWidth="1"/>
    <col min="11780" max="11781" width="9.140625" style="80"/>
    <col min="11782" max="11782" width="13.28515625" style="80" bestFit="1" customWidth="1"/>
    <col min="11783" max="11783" width="11.7109375" style="80" bestFit="1" customWidth="1"/>
    <col min="11784" max="12030" width="9.140625" style="80"/>
    <col min="12031" max="12031" width="27.7109375" style="80" customWidth="1"/>
    <col min="12032" max="12032" width="23.85546875" style="80" customWidth="1"/>
    <col min="12033" max="12033" width="23" style="80" customWidth="1"/>
    <col min="12034" max="12034" width="27.140625" style="80" customWidth="1"/>
    <col min="12035" max="12035" width="19.140625" style="80" customWidth="1"/>
    <col min="12036" max="12037" width="9.140625" style="80"/>
    <col min="12038" max="12038" width="13.28515625" style="80" bestFit="1" customWidth="1"/>
    <col min="12039" max="12039" width="11.7109375" style="80" bestFit="1" customWidth="1"/>
    <col min="12040" max="12286" width="9.140625" style="80"/>
    <col min="12287" max="12287" width="27.7109375" style="80" customWidth="1"/>
    <col min="12288" max="12288" width="23.85546875" style="80" customWidth="1"/>
    <col min="12289" max="12289" width="23" style="80" customWidth="1"/>
    <col min="12290" max="12290" width="27.140625" style="80" customWidth="1"/>
    <col min="12291" max="12291" width="19.140625" style="80" customWidth="1"/>
    <col min="12292" max="12293" width="9.140625" style="80"/>
    <col min="12294" max="12294" width="13.28515625" style="80" bestFit="1" customWidth="1"/>
    <col min="12295" max="12295" width="11.7109375" style="80" bestFit="1" customWidth="1"/>
    <col min="12296" max="12542" width="9.140625" style="80"/>
    <col min="12543" max="12543" width="27.7109375" style="80" customWidth="1"/>
    <col min="12544" max="12544" width="23.85546875" style="80" customWidth="1"/>
    <col min="12545" max="12545" width="23" style="80" customWidth="1"/>
    <col min="12546" max="12546" width="27.140625" style="80" customWidth="1"/>
    <col min="12547" max="12547" width="19.140625" style="80" customWidth="1"/>
    <col min="12548" max="12549" width="9.140625" style="80"/>
    <col min="12550" max="12550" width="13.28515625" style="80" bestFit="1" customWidth="1"/>
    <col min="12551" max="12551" width="11.7109375" style="80" bestFit="1" customWidth="1"/>
    <col min="12552" max="12798" width="9.140625" style="80"/>
    <col min="12799" max="12799" width="27.7109375" style="80" customWidth="1"/>
    <col min="12800" max="12800" width="23.85546875" style="80" customWidth="1"/>
    <col min="12801" max="12801" width="23" style="80" customWidth="1"/>
    <col min="12802" max="12802" width="27.140625" style="80" customWidth="1"/>
    <col min="12803" max="12803" width="19.140625" style="80" customWidth="1"/>
    <col min="12804" max="12805" width="9.140625" style="80"/>
    <col min="12806" max="12806" width="13.28515625" style="80" bestFit="1" customWidth="1"/>
    <col min="12807" max="12807" width="11.7109375" style="80" bestFit="1" customWidth="1"/>
    <col min="12808" max="13054" width="9.140625" style="80"/>
    <col min="13055" max="13055" width="27.7109375" style="80" customWidth="1"/>
    <col min="13056" max="13056" width="23.85546875" style="80" customWidth="1"/>
    <col min="13057" max="13057" width="23" style="80" customWidth="1"/>
    <col min="13058" max="13058" width="27.140625" style="80" customWidth="1"/>
    <col min="13059" max="13059" width="19.140625" style="80" customWidth="1"/>
    <col min="13060" max="13061" width="9.140625" style="80"/>
    <col min="13062" max="13062" width="13.28515625" style="80" bestFit="1" customWidth="1"/>
    <col min="13063" max="13063" width="11.7109375" style="80" bestFit="1" customWidth="1"/>
    <col min="13064" max="13310" width="9.140625" style="80"/>
    <col min="13311" max="13311" width="27.7109375" style="80" customWidth="1"/>
    <col min="13312" max="13312" width="23.85546875" style="80" customWidth="1"/>
    <col min="13313" max="13313" width="23" style="80" customWidth="1"/>
    <col min="13314" max="13314" width="27.140625" style="80" customWidth="1"/>
    <col min="13315" max="13315" width="19.140625" style="80" customWidth="1"/>
    <col min="13316" max="13317" width="9.140625" style="80"/>
    <col min="13318" max="13318" width="13.28515625" style="80" bestFit="1" customWidth="1"/>
    <col min="13319" max="13319" width="11.7109375" style="80" bestFit="1" customWidth="1"/>
    <col min="13320" max="13566" width="9.140625" style="80"/>
    <col min="13567" max="13567" width="27.7109375" style="80" customWidth="1"/>
    <col min="13568" max="13568" width="23.85546875" style="80" customWidth="1"/>
    <col min="13569" max="13569" width="23" style="80" customWidth="1"/>
    <col min="13570" max="13570" width="27.140625" style="80" customWidth="1"/>
    <col min="13571" max="13571" width="19.140625" style="80" customWidth="1"/>
    <col min="13572" max="13573" width="9.140625" style="80"/>
    <col min="13574" max="13574" width="13.28515625" style="80" bestFit="1" customWidth="1"/>
    <col min="13575" max="13575" width="11.7109375" style="80" bestFit="1" customWidth="1"/>
    <col min="13576" max="13822" width="9.140625" style="80"/>
    <col min="13823" max="13823" width="27.7109375" style="80" customWidth="1"/>
    <col min="13824" max="13824" width="23.85546875" style="80" customWidth="1"/>
    <col min="13825" max="13825" width="23" style="80" customWidth="1"/>
    <col min="13826" max="13826" width="27.140625" style="80" customWidth="1"/>
    <col min="13827" max="13827" width="19.140625" style="80" customWidth="1"/>
    <col min="13828" max="13829" width="9.140625" style="80"/>
    <col min="13830" max="13830" width="13.28515625" style="80" bestFit="1" customWidth="1"/>
    <col min="13831" max="13831" width="11.7109375" style="80" bestFit="1" customWidth="1"/>
    <col min="13832" max="14078" width="9.140625" style="80"/>
    <col min="14079" max="14079" width="27.7109375" style="80" customWidth="1"/>
    <col min="14080" max="14080" width="23.85546875" style="80" customWidth="1"/>
    <col min="14081" max="14081" width="23" style="80" customWidth="1"/>
    <col min="14082" max="14082" width="27.140625" style="80" customWidth="1"/>
    <col min="14083" max="14083" width="19.140625" style="80" customWidth="1"/>
    <col min="14084" max="14085" width="9.140625" style="80"/>
    <col min="14086" max="14086" width="13.28515625" style="80" bestFit="1" customWidth="1"/>
    <col min="14087" max="14087" width="11.7109375" style="80" bestFit="1" customWidth="1"/>
    <col min="14088" max="14334" width="9.140625" style="80"/>
    <col min="14335" max="14335" width="27.7109375" style="80" customWidth="1"/>
    <col min="14336" max="14336" width="23.85546875" style="80" customWidth="1"/>
    <col min="14337" max="14337" width="23" style="80" customWidth="1"/>
    <col min="14338" max="14338" width="27.140625" style="80" customWidth="1"/>
    <col min="14339" max="14339" width="19.140625" style="80" customWidth="1"/>
    <col min="14340" max="14341" width="9.140625" style="80"/>
    <col min="14342" max="14342" width="13.28515625" style="80" bestFit="1" customWidth="1"/>
    <col min="14343" max="14343" width="11.7109375" style="80" bestFit="1" customWidth="1"/>
    <col min="14344" max="14590" width="9.140625" style="80"/>
    <col min="14591" max="14591" width="27.7109375" style="80" customWidth="1"/>
    <col min="14592" max="14592" width="23.85546875" style="80" customWidth="1"/>
    <col min="14593" max="14593" width="23" style="80" customWidth="1"/>
    <col min="14594" max="14594" width="27.140625" style="80" customWidth="1"/>
    <col min="14595" max="14595" width="19.140625" style="80" customWidth="1"/>
    <col min="14596" max="14597" width="9.140625" style="80"/>
    <col min="14598" max="14598" width="13.28515625" style="80" bestFit="1" customWidth="1"/>
    <col min="14599" max="14599" width="11.7109375" style="80" bestFit="1" customWidth="1"/>
    <col min="14600" max="14846" width="9.140625" style="80"/>
    <col min="14847" max="14847" width="27.7109375" style="80" customWidth="1"/>
    <col min="14848" max="14848" width="23.85546875" style="80" customWidth="1"/>
    <col min="14849" max="14849" width="23" style="80" customWidth="1"/>
    <col min="14850" max="14850" width="27.140625" style="80" customWidth="1"/>
    <col min="14851" max="14851" width="19.140625" style="80" customWidth="1"/>
    <col min="14852" max="14853" width="9.140625" style="80"/>
    <col min="14854" max="14854" width="13.28515625" style="80" bestFit="1" customWidth="1"/>
    <col min="14855" max="14855" width="11.7109375" style="80" bestFit="1" customWidth="1"/>
    <col min="14856" max="15102" width="9.140625" style="80"/>
    <col min="15103" max="15103" width="27.7109375" style="80" customWidth="1"/>
    <col min="15104" max="15104" width="23.85546875" style="80" customWidth="1"/>
    <col min="15105" max="15105" width="23" style="80" customWidth="1"/>
    <col min="15106" max="15106" width="27.140625" style="80" customWidth="1"/>
    <col min="15107" max="15107" width="19.140625" style="80" customWidth="1"/>
    <col min="15108" max="15109" width="9.140625" style="80"/>
    <col min="15110" max="15110" width="13.28515625" style="80" bestFit="1" customWidth="1"/>
    <col min="15111" max="15111" width="11.7109375" style="80" bestFit="1" customWidth="1"/>
    <col min="15112" max="15358" width="9.140625" style="80"/>
    <col min="15359" max="15359" width="27.7109375" style="80" customWidth="1"/>
    <col min="15360" max="15360" width="23.85546875" style="80" customWidth="1"/>
    <col min="15361" max="15361" width="23" style="80" customWidth="1"/>
    <col min="15362" max="15362" width="27.140625" style="80" customWidth="1"/>
    <col min="15363" max="15363" width="19.140625" style="80" customWidth="1"/>
    <col min="15364" max="15365" width="9.140625" style="80"/>
    <col min="15366" max="15366" width="13.28515625" style="80" bestFit="1" customWidth="1"/>
    <col min="15367" max="15367" width="11.7109375" style="80" bestFit="1" customWidth="1"/>
    <col min="15368" max="15614" width="9.140625" style="80"/>
    <col min="15615" max="15615" width="27.7109375" style="80" customWidth="1"/>
    <col min="15616" max="15616" width="23.85546875" style="80" customWidth="1"/>
    <col min="15617" max="15617" width="23" style="80" customWidth="1"/>
    <col min="15618" max="15618" width="27.140625" style="80" customWidth="1"/>
    <col min="15619" max="15619" width="19.140625" style="80" customWidth="1"/>
    <col min="15620" max="15621" width="9.140625" style="80"/>
    <col min="15622" max="15622" width="13.28515625" style="80" bestFit="1" customWidth="1"/>
    <col min="15623" max="15623" width="11.7109375" style="80" bestFit="1" customWidth="1"/>
    <col min="15624" max="15870" width="9.140625" style="80"/>
    <col min="15871" max="15871" width="27.7109375" style="80" customWidth="1"/>
    <col min="15872" max="15872" width="23.85546875" style="80" customWidth="1"/>
    <col min="15873" max="15873" width="23" style="80" customWidth="1"/>
    <col min="15874" max="15874" width="27.140625" style="80" customWidth="1"/>
    <col min="15875" max="15875" width="19.140625" style="80" customWidth="1"/>
    <col min="15876" max="15877" width="9.140625" style="80"/>
    <col min="15878" max="15878" width="13.28515625" style="80" bestFit="1" customWidth="1"/>
    <col min="15879" max="15879" width="11.7109375" style="80" bestFit="1" customWidth="1"/>
    <col min="15880" max="16126" width="9.140625" style="80"/>
    <col min="16127" max="16127" width="27.7109375" style="80" customWidth="1"/>
    <col min="16128" max="16128" width="23.85546875" style="80" customWidth="1"/>
    <col min="16129" max="16129" width="23" style="80" customWidth="1"/>
    <col min="16130" max="16130" width="27.140625" style="80" customWidth="1"/>
    <col min="16131" max="16131" width="19.140625" style="80" customWidth="1"/>
    <col min="16132" max="16133" width="9.140625" style="80"/>
    <col min="16134" max="16134" width="13.28515625" style="80" bestFit="1" customWidth="1"/>
    <col min="16135" max="16135" width="11.7109375" style="80" bestFit="1" customWidth="1"/>
    <col min="16136" max="16384" width="9.140625" style="80"/>
  </cols>
  <sheetData>
    <row r="1" spans="1:7">
      <c r="F1" s="106" t="s">
        <v>292</v>
      </c>
    </row>
    <row r="2" spans="1:7" ht="40.15" customHeight="1">
      <c r="A2" s="159" t="s">
        <v>291</v>
      </c>
      <c r="B2" s="160"/>
      <c r="C2" s="160"/>
      <c r="D2" s="160"/>
      <c r="E2" s="160"/>
      <c r="F2" s="160"/>
      <c r="G2" s="102"/>
    </row>
    <row r="3" spans="1:7">
      <c r="A3" s="161" t="s">
        <v>290</v>
      </c>
      <c r="B3" s="161"/>
      <c r="C3" s="161"/>
      <c r="D3" s="161"/>
      <c r="E3" s="161"/>
      <c r="F3" s="161"/>
      <c r="G3" s="102"/>
    </row>
    <row r="4" spans="1:7" ht="148.5">
      <c r="A4" s="105" t="s">
        <v>289</v>
      </c>
      <c r="B4" s="104" t="s">
        <v>288</v>
      </c>
      <c r="C4" s="103" t="s">
        <v>287</v>
      </c>
      <c r="D4" s="103" t="s">
        <v>286</v>
      </c>
      <c r="E4" s="103" t="s">
        <v>285</v>
      </c>
      <c r="F4" s="103" t="s">
        <v>284</v>
      </c>
      <c r="G4" s="102"/>
    </row>
    <row r="5" spans="1:7" s="83" customFormat="1">
      <c r="A5" s="101"/>
      <c r="B5" s="100"/>
      <c r="C5" s="99" t="s">
        <v>201</v>
      </c>
      <c r="D5" s="99" t="s">
        <v>198</v>
      </c>
      <c r="E5" s="99" t="s">
        <v>194</v>
      </c>
      <c r="F5" s="99"/>
      <c r="G5" s="98"/>
    </row>
    <row r="6" spans="1:7" ht="39">
      <c r="A6" s="97">
        <v>1</v>
      </c>
      <c r="B6" s="96" t="s">
        <v>293</v>
      </c>
      <c r="C6" s="95">
        <v>52533.59</v>
      </c>
      <c r="D6" s="95">
        <v>52342</v>
      </c>
      <c r="E6" s="95">
        <v>0</v>
      </c>
      <c r="F6" s="95">
        <f>(D6+E6)/C6*100</f>
        <v>99.635300005196683</v>
      </c>
      <c r="G6" s="94">
        <v>67.87</v>
      </c>
    </row>
    <row r="7" spans="1:7" s="83" customFormat="1">
      <c r="A7" s="162" t="s">
        <v>283</v>
      </c>
      <c r="B7" s="162"/>
      <c r="C7" s="93"/>
      <c r="D7" s="93"/>
      <c r="E7" s="92"/>
      <c r="F7" s="91"/>
      <c r="G7" s="90"/>
    </row>
    <row r="9" spans="1:7">
      <c r="B9" s="88"/>
      <c r="C9" s="89"/>
      <c r="D9" s="89"/>
      <c r="E9" s="88"/>
      <c r="F9" s="87"/>
    </row>
    <row r="10" spans="1:7" s="83" customFormat="1">
      <c r="B10" s="86"/>
      <c r="C10" s="85"/>
      <c r="D10" s="85"/>
      <c r="E10" s="85"/>
      <c r="F10" s="84"/>
    </row>
    <row r="11" spans="1:7">
      <c r="B11" s="81"/>
      <c r="C11" s="81"/>
      <c r="D11" s="82"/>
      <c r="E11" s="81"/>
      <c r="F11" s="81"/>
    </row>
  </sheetData>
  <mergeCells count="3">
    <mergeCell ref="A2:F2"/>
    <mergeCell ref="A3:F3"/>
    <mergeCell ref="A7:B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№ 1-закупки</vt:lpstr>
      <vt:lpstr>№ 2-закупки (2)</vt:lpstr>
      <vt:lpstr>№ 1а-закупки</vt:lpstr>
      <vt:lpstr>СМП, СОНКО</vt:lpstr>
      <vt:lpstr>'№ 2-закупки (2)'!Область_печати</vt:lpstr>
      <vt:lpstr>'СМП, СОНКО'!Область_печати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2018-06-28T05:12:58Z</dcterms:modified>
</cp:coreProperties>
</file>